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228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bancopopularcr-my.sharepoint.com/personal/wespinoza_bp_fi_cr/Documents/OTROS/PROGRAMA DE EDUCACIÓN FINANCIERA - ACTUALIZADO/NUEVA PRESENTACIÓN EDUCACIÓN FINANCIERA 2021/PROGRAMA EDUCACIÓN FINANCIERA 2021/TALLER #2 CONTROL FINANCIERO/"/>
    </mc:Choice>
  </mc:AlternateContent>
  <xr:revisionPtr revIDLastSave="446" documentId="8_{3E87113B-8442-4C89-A18E-419712BAD66B}" xr6:coauthVersionLast="47" xr6:coauthVersionMax="47" xr10:uidLastSave="{04006B86-5E4E-4B42-A7B6-0BCE336A6C27}"/>
  <bookViews>
    <workbookView xWindow="-120" yWindow="-120" windowWidth="20730" windowHeight="11160" tabRatio="500" xr2:uid="{00000000-000D-0000-FFFF-FFFF00000000}"/>
  </bookViews>
  <sheets>
    <sheet name="PRESUPUESTO PROGRAMA PEF" sheetId="1" r:id="rId1"/>
    <sheet name="CONTROL DE DEUDAS " sheetId="5" r:id="rId2"/>
    <sheet name="DATOS" sheetId="4" state="hidden" r:id="rId3"/>
    <sheet name="RENTA" sheetId="2" state="hidden" r:id="rId4"/>
  </sheets>
  <definedNames>
    <definedName name="_xlnm._FilterDatabase" localSheetId="2" hidden="1">DATOS!$C$2:$F$39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95" i="1" l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AA95" i="1"/>
  <c r="AA94" i="1"/>
  <c r="Y94" i="1"/>
  <c r="W94" i="1"/>
  <c r="U94" i="1"/>
  <c r="S94" i="1"/>
  <c r="Q94" i="1"/>
  <c r="O94" i="1"/>
  <c r="M94" i="1"/>
  <c r="K94" i="1"/>
  <c r="I94" i="1"/>
  <c r="G94" i="1"/>
  <c r="E94" i="1"/>
  <c r="E68" i="1"/>
  <c r="G68" i="1"/>
  <c r="I68" i="1"/>
  <c r="K68" i="1"/>
  <c r="L68" i="1"/>
  <c r="M68" i="1"/>
  <c r="N68" i="1"/>
  <c r="O68" i="1"/>
  <c r="P68" i="1"/>
  <c r="Q68" i="1"/>
  <c r="R68" i="1"/>
  <c r="S68" i="1"/>
  <c r="T68" i="1"/>
  <c r="U68" i="1"/>
  <c r="V68" i="1"/>
  <c r="W68" i="1"/>
  <c r="X68" i="1"/>
  <c r="Y68" i="1"/>
  <c r="Z68" i="1"/>
  <c r="AA68" i="1"/>
  <c r="AA50" i="1"/>
  <c r="Y50" i="1"/>
  <c r="W50" i="1"/>
  <c r="U50" i="1"/>
  <c r="S50" i="1"/>
  <c r="Q50" i="1"/>
  <c r="O50" i="1"/>
  <c r="M50" i="1"/>
  <c r="K50" i="1"/>
  <c r="I50" i="1"/>
  <c r="G50" i="1"/>
  <c r="E50" i="1"/>
  <c r="G41" i="1"/>
  <c r="I41" i="1"/>
  <c r="K41" i="1"/>
  <c r="M41" i="1"/>
  <c r="O41" i="1"/>
  <c r="Q41" i="1"/>
  <c r="S41" i="1"/>
  <c r="U41" i="1"/>
  <c r="W41" i="1"/>
  <c r="Y41" i="1"/>
  <c r="AA41" i="1"/>
  <c r="E41" i="1"/>
  <c r="F50" i="1" l="1"/>
  <c r="H50" i="1"/>
  <c r="J50" i="1"/>
  <c r="L50" i="1"/>
  <c r="N50" i="1"/>
  <c r="P50" i="1"/>
  <c r="R50" i="1"/>
  <c r="T50" i="1"/>
  <c r="V50" i="1"/>
  <c r="X50" i="1"/>
  <c r="Z50" i="1"/>
  <c r="Z101" i="1"/>
  <c r="X101" i="1"/>
  <c r="V101" i="1"/>
  <c r="T101" i="1"/>
  <c r="R101" i="1"/>
  <c r="P101" i="1"/>
  <c r="N101" i="1"/>
  <c r="L101" i="1"/>
  <c r="F101" i="1"/>
  <c r="H101" i="1"/>
  <c r="J101" i="1"/>
  <c r="AA12" i="1"/>
  <c r="Y12" i="1"/>
  <c r="W12" i="1"/>
  <c r="U12" i="1"/>
  <c r="S12" i="1"/>
  <c r="Q12" i="1"/>
  <c r="O12" i="1"/>
  <c r="M12" i="1"/>
  <c r="K12" i="1"/>
  <c r="I12" i="1"/>
  <c r="G12" i="1"/>
  <c r="E12" i="1" l="1"/>
  <c r="AA85" i="1" l="1"/>
  <c r="G21" i="5" l="1"/>
  <c r="N12" i="5"/>
  <c r="N5" i="5"/>
  <c r="J21" i="5"/>
  <c r="H21" i="5"/>
  <c r="M5" i="5"/>
  <c r="N14" i="5"/>
  <c r="N13" i="5"/>
  <c r="E14" i="1"/>
  <c r="N15" i="5" l="1"/>
  <c r="N17" i="5" s="1"/>
  <c r="N18" i="5" s="1"/>
  <c r="N19" i="5" l="1"/>
  <c r="Y85" i="1"/>
  <c r="W85" i="1"/>
  <c r="U85" i="1"/>
  <c r="S85" i="1"/>
  <c r="Q85" i="1"/>
  <c r="O85" i="1"/>
  <c r="M85" i="1"/>
  <c r="K85" i="1"/>
  <c r="I85" i="1"/>
  <c r="G85" i="1"/>
  <c r="E85" i="1"/>
  <c r="I14" i="1" l="1"/>
  <c r="K14" i="1"/>
  <c r="M14" i="1"/>
  <c r="O14" i="1"/>
  <c r="Q14" i="1"/>
  <c r="S14" i="1"/>
  <c r="U14" i="1"/>
  <c r="W14" i="1"/>
  <c r="Y14" i="1"/>
  <c r="AA14" i="1"/>
  <c r="G14" i="1"/>
  <c r="G13" i="1" l="1"/>
  <c r="F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E13" i="1"/>
  <c r="AA77" i="1" l="1"/>
  <c r="Y77" i="1"/>
  <c r="W77" i="1"/>
  <c r="U77" i="1"/>
  <c r="S77" i="1"/>
  <c r="Q77" i="1"/>
  <c r="O77" i="1"/>
  <c r="M77" i="1"/>
  <c r="K77" i="1"/>
  <c r="I77" i="1"/>
  <c r="G77" i="1"/>
  <c r="E77" i="1"/>
  <c r="E24" i="1" l="1"/>
  <c r="E95" i="1" s="1"/>
  <c r="E20" i="1"/>
  <c r="E99" i="1" s="1"/>
  <c r="E101" i="1" l="1"/>
  <c r="E97" i="1"/>
  <c r="G20" i="1"/>
  <c r="G99" i="1" l="1"/>
  <c r="AA24" i="1"/>
  <c r="AA20" i="1"/>
  <c r="Y24" i="1"/>
  <c r="Y20" i="1"/>
  <c r="W24" i="1"/>
  <c r="W20" i="1"/>
  <c r="U24" i="1"/>
  <c r="U20" i="1"/>
  <c r="S24" i="1"/>
  <c r="S20" i="1"/>
  <c r="Q24" i="1"/>
  <c r="O24" i="1"/>
  <c r="M24" i="1"/>
  <c r="K20" i="1"/>
  <c r="K24" i="1"/>
  <c r="I24" i="1"/>
  <c r="I20" i="1"/>
  <c r="G24" i="1"/>
  <c r="G101" i="1" s="1"/>
  <c r="U101" i="1" l="1"/>
  <c r="S101" i="1"/>
  <c r="AA99" i="1"/>
  <c r="Y99" i="1"/>
  <c r="W99" i="1"/>
  <c r="U99" i="1"/>
  <c r="S99" i="1"/>
  <c r="K99" i="1"/>
  <c r="I99" i="1"/>
  <c r="Y101" i="1"/>
  <c r="M20" i="1"/>
  <c r="M99" i="1" s="1"/>
  <c r="Q20" i="1"/>
  <c r="O20" i="1"/>
  <c r="O101" i="1" s="1"/>
  <c r="I101" i="1"/>
  <c r="K101" i="1"/>
  <c r="W101" i="1"/>
  <c r="AA101" i="1"/>
  <c r="M101" i="1" l="1"/>
  <c r="Q101" i="1"/>
  <c r="Q99" i="1"/>
  <c r="O99" i="1"/>
  <c r="Q97" i="1"/>
  <c r="O97" i="1"/>
  <c r="M97" i="1"/>
  <c r="AA97" i="1"/>
  <c r="U97" i="1"/>
  <c r="W97" i="1"/>
  <c r="Y97" i="1"/>
  <c r="S97" i="1"/>
  <c r="K97" i="1"/>
  <c r="I97" i="1"/>
  <c r="G97" i="1"/>
</calcChain>
</file>

<file path=xl/sharedStrings.xml><?xml version="1.0" encoding="utf-8"?>
<sst xmlns="http://schemas.openxmlformats.org/spreadsheetml/2006/main" count="216" uniqueCount="192">
  <si>
    <t>Salario:</t>
  </si>
  <si>
    <t>Otros Ingresos:</t>
  </si>
  <si>
    <t>Total de Ingresos:</t>
  </si>
  <si>
    <t>Ropa</t>
  </si>
  <si>
    <t>Salario - impuesto de la renta</t>
  </si>
  <si>
    <t>Período 2015</t>
  </si>
  <si>
    <t>Período 2016</t>
  </si>
  <si>
    <t>Período 2017</t>
  </si>
  <si>
    <t>Período 2018</t>
  </si>
  <si>
    <t>Tarifa</t>
  </si>
  <si>
    <t>Hasta</t>
  </si>
  <si>
    <t>¢793.000</t>
  </si>
  <si>
    <t>¢787.000</t>
  </si>
  <si>
    <t>¢792.000</t>
  </si>
  <si>
    <t>¢799.000</t>
  </si>
  <si>
    <t>Exento</t>
  </si>
  <si>
    <t>Sobre el exceso de</t>
  </si>
  <si>
    <t>¢793.000 hasta</t>
  </si>
  <si>
    <t>¢1.190.000</t>
  </si>
  <si>
    <t>¢787.000 hasta</t>
  </si>
  <si>
    <t>¢1.181.000</t>
  </si>
  <si>
    <t>¢792.000 hasta</t>
  </si>
  <si>
    <t>¢1.188.000</t>
  </si>
  <si>
    <t>¢799.000 hasta ¢1.199.000</t>
  </si>
  <si>
    <t> ¢1.188.000</t>
  </si>
  <si>
    <t>¢1.199.000</t>
  </si>
  <si>
    <t>Aguinaldo</t>
  </si>
  <si>
    <t>ALIMENTACIÓN</t>
  </si>
  <si>
    <t>Comestible</t>
  </si>
  <si>
    <t>GASTOS FIJOS</t>
  </si>
  <si>
    <t>Agua</t>
  </si>
  <si>
    <t>Cable</t>
  </si>
  <si>
    <t>Internet</t>
  </si>
  <si>
    <t>Netflix</t>
  </si>
  <si>
    <t>CRÉDITOS</t>
  </si>
  <si>
    <t>Personales</t>
  </si>
  <si>
    <t>Tarjetas de crédito</t>
  </si>
  <si>
    <t>Crédito hipotecario</t>
  </si>
  <si>
    <t>Pago de casa de alquiler</t>
  </si>
  <si>
    <t>Deudas informales</t>
  </si>
  <si>
    <t>Gastos hormiga</t>
  </si>
  <si>
    <t xml:space="preserve">Recreación </t>
  </si>
  <si>
    <t>Ocio</t>
  </si>
  <si>
    <t>TRANSPORTE</t>
  </si>
  <si>
    <t>Gasolina</t>
  </si>
  <si>
    <t>Taxi</t>
  </si>
  <si>
    <t>Bus</t>
  </si>
  <si>
    <t>Peajes</t>
  </si>
  <si>
    <t>Arreglos de la casa</t>
  </si>
  <si>
    <t>Estudio personal</t>
  </si>
  <si>
    <t>Estudio de los niños</t>
  </si>
  <si>
    <t>Cuido de los niños</t>
  </si>
  <si>
    <t>Tren</t>
  </si>
  <si>
    <t>Parqueos</t>
  </si>
  <si>
    <t xml:space="preserve">RECONOZCA LA SITUACIÓN Y CONVERSE CON SU FAMILIA, NO SE AISLE
EXPONGA SU CASO A LA ENTIDAD BANCARIA
NO AUMENTE SUS PATRONES DE CONSUMO
VALORE REALIZAR UN CRÉDITO PERSONAL HIPOTECARIO
</t>
  </si>
  <si>
    <t>salario min</t>
  </si>
  <si>
    <t>salario max</t>
  </si>
  <si>
    <t>comision</t>
  </si>
  <si>
    <t>ENERO</t>
  </si>
  <si>
    <t>MES</t>
  </si>
  <si>
    <r>
      <rPr>
        <b/>
        <i/>
        <sz val="36"/>
        <color theme="9" tint="-0.249977111117893"/>
        <rFont val="Cambria"/>
        <family val="1"/>
      </rPr>
      <t>PRESUPUESTO</t>
    </r>
    <r>
      <rPr>
        <b/>
        <i/>
        <sz val="36"/>
        <color theme="1"/>
        <rFont val="Cambria"/>
        <family val="1"/>
      </rPr>
      <t xml:space="preserve"> </t>
    </r>
    <r>
      <rPr>
        <b/>
        <i/>
        <sz val="36"/>
        <color theme="1" tint="0.34998626667073579"/>
        <rFont val="Cambria"/>
        <family val="1"/>
      </rPr>
      <t>PERSONAL Y FAMILIAR</t>
    </r>
  </si>
  <si>
    <t>Ahorro</t>
  </si>
  <si>
    <t>Seguro</t>
  </si>
  <si>
    <t>Emergencias</t>
  </si>
  <si>
    <r>
      <rPr>
        <b/>
        <sz val="20"/>
        <color theme="9" tint="-0.249977111117893"/>
        <rFont val="Calibri"/>
        <family val="2"/>
        <scheme val="minor"/>
      </rPr>
      <t>VARIABLE</t>
    </r>
    <r>
      <rPr>
        <b/>
        <sz val="20"/>
        <color theme="1" tint="0.34998626667073579"/>
        <rFont val="Calibri"/>
        <family val="2"/>
        <scheme val="minor"/>
      </rPr>
      <t xml:space="preserve"> - INGRESOS</t>
    </r>
  </si>
  <si>
    <t>INGRESO MENSUAL ES DE:</t>
  </si>
  <si>
    <r>
      <t xml:space="preserve">Cuota de mantenimiento </t>
    </r>
    <r>
      <rPr>
        <sz val="14"/>
        <color theme="1" tint="0.249977111117893"/>
        <rFont val="Avenir Book"/>
      </rPr>
      <t>(condominio)</t>
    </r>
  </si>
  <si>
    <r>
      <t xml:space="preserve">Mantenimiento carro </t>
    </r>
    <r>
      <rPr>
        <sz val="14"/>
        <color theme="1" tint="0.249977111117893"/>
        <rFont val="Avenir Book"/>
      </rPr>
      <t>(carro nuevo)</t>
    </r>
  </si>
  <si>
    <t>Teléfono fijo</t>
  </si>
  <si>
    <t xml:space="preserve">Teléfono celular </t>
  </si>
  <si>
    <t xml:space="preserve">Limpieza de la casa 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</si>
  <si>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</si>
  <si>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</si>
  <si>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</si>
  <si>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</si>
  <si>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</si>
  <si>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</si>
  <si>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</si>
  <si>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</si>
  <si>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</si>
  <si>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</si>
  <si>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</si>
  <si>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Pensión voluntaria</t>
  </si>
  <si>
    <t>Impuestos municipales</t>
  </si>
  <si>
    <r>
      <rPr>
        <sz val="28"/>
        <color theme="9" tint="-0.249977111117893"/>
        <rFont val="Bodoni MT"/>
        <family val="1"/>
      </rPr>
      <t xml:space="preserve">
ESC</t>
    </r>
    <r>
      <rPr>
        <sz val="28"/>
        <color theme="1" tint="0.34998626667073579"/>
        <rFont val="Bodoni MT"/>
        <family val="1"/>
      </rPr>
      <t xml:space="preserve">RÍBANOS
finanzassanas@bp.fi.cr
</t>
    </r>
  </si>
  <si>
    <t>RECOMENDACIONES SEGÚN  EL RESULTADO</t>
  </si>
  <si>
    <t>MANTENGA SIEMPRE UNA BUENA COMUNICACIÓN CON SU PAREJA O FAMILIA
VALORE LA POSIBILIDAD DE AUMENTAR SUS AHORROS
REALICE APORTES EXTRAORDINARIOS A SUS CRÉDITOS
INVIERTA EN BIENES QUE LE GENEREN GANANCIAS</t>
  </si>
  <si>
    <t>RAZONABLE (salario comprometido hasta un 40%)</t>
  </si>
  <si>
    <t>PREVENCIÓN (salario comprometido de un 40 a un 60%)</t>
  </si>
  <si>
    <t xml:space="preserve">DETERMINE SI EXISTEN GASTOS PERSONALES O FAMILIARES INNECESARIOS A LOS CUALES PUEDA RENUNCIAR
REDUZCA LA CANTIDAD DE SALIDAS SOCIALES O PASEOS
APRENDA A DECIR “NO” 
UNIFIQUE SUS CRÉDITOS Y TARJETAS DE CRÉDITO
</t>
  </si>
  <si>
    <t>PRECAUCIÓN (Salario comprometido más de un 60%)</t>
  </si>
  <si>
    <t>Corriente eléctrica</t>
  </si>
  <si>
    <r>
      <rPr>
        <b/>
        <sz val="12"/>
        <color theme="9" tint="-0.249977111117893"/>
        <rFont val="Calibri"/>
        <family val="2"/>
        <scheme val="minor"/>
      </rPr>
      <t>PRESUPUPUESTO ELABORADO POR:</t>
    </r>
    <r>
      <rPr>
        <b/>
        <sz val="12"/>
        <color theme="1" tint="0.34998626667073579"/>
        <rFont val="Calibri"/>
        <family val="2"/>
        <scheme val="minor"/>
      </rPr>
      <t xml:space="preserve"> WILBER ESPINOZA MADRIZ
DIVISIÓN GESTIÓN COMERCIAL DEL BANCO POPULAR</t>
    </r>
  </si>
  <si>
    <r>
      <t xml:space="preserve">Seguridad </t>
    </r>
    <r>
      <rPr>
        <sz val="14"/>
        <color theme="1" tint="0.249977111117893"/>
        <rFont val="Avenir Book"/>
      </rPr>
      <t>(alarma)</t>
    </r>
  </si>
  <si>
    <t>Pago de colegio profesional</t>
  </si>
  <si>
    <t>Cuida carros</t>
  </si>
  <si>
    <t>Planes de vida</t>
  </si>
  <si>
    <t>Spotify</t>
  </si>
  <si>
    <r>
      <t xml:space="preserve">Cuota Obrero Patronal BP </t>
    </r>
    <r>
      <rPr>
        <sz val="20"/>
        <color theme="9" tint="-0.249977111117893"/>
        <rFont val="Arial"/>
        <family val="2"/>
      </rPr>
      <t>(-1%)</t>
    </r>
  </si>
  <si>
    <r>
      <rPr>
        <sz val="28"/>
        <color theme="9" tint="-0.249977111117893"/>
        <rFont val="Bodoni MT"/>
        <family val="1"/>
      </rPr>
      <t xml:space="preserve">          SÍG</t>
    </r>
    <r>
      <rPr>
        <sz val="28"/>
        <color theme="1" tint="0.34998626667073579"/>
        <rFont val="Bodoni MT"/>
        <family val="1"/>
      </rPr>
      <t>ANOS EN:</t>
    </r>
  </si>
  <si>
    <t>Cuido de animales</t>
  </si>
  <si>
    <t>COMPROMISOS DE AHORROS</t>
  </si>
  <si>
    <t>COMPROMISOS VARIOS</t>
  </si>
  <si>
    <t>Fianzas</t>
  </si>
  <si>
    <t>Pensión alimenticia</t>
  </si>
  <si>
    <t>INCLUYA OTROS COMPROMISOS</t>
  </si>
  <si>
    <t>Otros 3</t>
  </si>
  <si>
    <t>Otros 4</t>
  </si>
  <si>
    <t>Otros 5</t>
  </si>
  <si>
    <t>Otros 6</t>
  </si>
  <si>
    <t xml:space="preserve">Embargo Salarial </t>
  </si>
  <si>
    <t>Salario Escolar</t>
  </si>
  <si>
    <t>#</t>
  </si>
  <si>
    <t>ENTIDAD</t>
  </si>
  <si>
    <t>MUTUAL ALAJUELA</t>
  </si>
  <si>
    <t>MUTUAL CARTAGO</t>
  </si>
  <si>
    <t>INVU</t>
  </si>
  <si>
    <t>FINANCIERA INSTACREDIT</t>
  </si>
  <si>
    <t>FINANCIERA BETO LE PRESTA</t>
  </si>
  <si>
    <t>FINANCIERA CREDIX</t>
  </si>
  <si>
    <t>COOPERATIVA - COOCIQUE</t>
  </si>
  <si>
    <t>BANCO - CATHAY</t>
  </si>
  <si>
    <t>BANCO - DAVIVIENDA</t>
  </si>
  <si>
    <t>BANCO - DE COSTA RICA</t>
  </si>
  <si>
    <t>BANCO - GENERAL</t>
  </si>
  <si>
    <t>BANCO - NACIONAL</t>
  </si>
  <si>
    <t>BANCO - POPULAR</t>
  </si>
  <si>
    <t>BANCO - SCOTIABANK</t>
  </si>
  <si>
    <t>COOPERATIVA COOPE ANDE</t>
  </si>
  <si>
    <t>COOPERATIVA - COOPEALIANZA</t>
  </si>
  <si>
    <t>COOPERATIVA - COOPECAJA</t>
  </si>
  <si>
    <t>COOPERATIVA - COOPEMEP</t>
  </si>
  <si>
    <t>COOPERATIVA - COOPENAE</t>
  </si>
  <si>
    <t>COOPERATIVA - COOPESERVIDORES</t>
  </si>
  <si>
    <t>BANCO - BAC SAN JOSÉ</t>
  </si>
  <si>
    <t>BANCO - BCT</t>
  </si>
  <si>
    <t>TARJETA DE CRÉDITO</t>
  </si>
  <si>
    <t>TIPO DE DEUDA</t>
  </si>
  <si>
    <t>CRÉDITO HIPOTECARIO</t>
  </si>
  <si>
    <t>CRÉDITO PRENDARIO</t>
  </si>
  <si>
    <t>CRÉDITO EMPRESARIAL</t>
  </si>
  <si>
    <t>PRESTAMISTA INFORMAL</t>
  </si>
  <si>
    <t>OTRO ACREEDOR</t>
  </si>
  <si>
    <t>FAMILIAR</t>
  </si>
  <si>
    <t>CRÉDITO PERSONAL - CONSUMO</t>
  </si>
  <si>
    <t>ENTIDAD FINANCERA - OTRA</t>
  </si>
  <si>
    <t>MONEDA</t>
  </si>
  <si>
    <t>COLONES</t>
  </si>
  <si>
    <t>DÓLARES</t>
  </si>
  <si>
    <t>SALDO</t>
  </si>
  <si>
    <t>ALMACENES - GOLLO</t>
  </si>
  <si>
    <t>ALMACENES - IMPORTADORA MONGE</t>
  </si>
  <si>
    <t>ALMACENES - LA CURACAO</t>
  </si>
  <si>
    <t>ALMACENES - CASA BLANCA</t>
  </si>
  <si>
    <t>OTRO ALMACEN</t>
  </si>
  <si>
    <t>ALMACENES - ARTELEC</t>
  </si>
  <si>
    <t>ALMACENES - MEXPRESS</t>
  </si>
  <si>
    <t>TASA DE INTERÉS (%)</t>
  </si>
  <si>
    <t>TIPO DE CAMBIO (venta)</t>
  </si>
  <si>
    <t>MONTO PRINCIPAL (colonizado)</t>
  </si>
  <si>
    <t>MONTO EN DÓLARES</t>
  </si>
  <si>
    <t>TOTAL COLONIZADO</t>
  </si>
  <si>
    <t>ALMACENES - OTRO</t>
  </si>
  <si>
    <t>BANCO - OTRO</t>
  </si>
  <si>
    <t>COOPERATIVA - OTRA</t>
  </si>
  <si>
    <t>OTRA - ASOCIACIÓN</t>
  </si>
  <si>
    <t>FINANCIERA - OTRA</t>
  </si>
  <si>
    <t>CUOTA MENSUAL</t>
  </si>
  <si>
    <t>FECHA DE PAGO</t>
  </si>
  <si>
    <t>C O N T R O L   D E   D E U D A S</t>
  </si>
  <si>
    <t xml:space="preserve">FECHA DE PAGO </t>
  </si>
  <si>
    <t>CALCULADORA</t>
  </si>
  <si>
    <r>
      <t xml:space="preserve">Salario - CCSS </t>
    </r>
    <r>
      <rPr>
        <sz val="14"/>
        <color theme="9" tint="-0.249977111117893"/>
        <rFont val="Avenir Book"/>
      </rPr>
      <t>(10,66%)</t>
    </r>
  </si>
  <si>
    <r>
      <t xml:space="preserve">Cuota Obrero Patronal BP </t>
    </r>
    <r>
      <rPr>
        <sz val="14"/>
        <color theme="9" tint="-0.249977111117893"/>
        <rFont val="Arial"/>
        <family val="2"/>
      </rPr>
      <t>(-1%)</t>
    </r>
  </si>
  <si>
    <t>SALARIO</t>
  </si>
  <si>
    <t>Porcentaje de endeudamiento</t>
  </si>
  <si>
    <t>OTRA</t>
  </si>
  <si>
    <t>CRÉDITO LINÉA BLANCA</t>
  </si>
  <si>
    <t>Otros ingresos (propios)</t>
  </si>
  <si>
    <t>Ingresos (asalariado)</t>
  </si>
  <si>
    <t>Total de Ingresos</t>
  </si>
  <si>
    <t>Ingresos - cuotas</t>
  </si>
  <si>
    <t>Con este resultado, sólo usted sabe qué tiene pasar de ahora en adelante con sus finanzas.</t>
  </si>
  <si>
    <r>
      <t xml:space="preserve">% DE </t>
    </r>
    <r>
      <rPr>
        <b/>
        <i/>
        <sz val="20"/>
        <color theme="1" tint="0.34998626667073579"/>
        <rFont val="Calibri"/>
        <family val="2"/>
        <scheme val="minor"/>
      </rPr>
      <t>ENDEUDAMIENTO CRÉDITO</t>
    </r>
  </si>
  <si>
    <t>% DE ENDEUDAMIENTO GENERAL</t>
  </si>
  <si>
    <r>
      <t xml:space="preserve">Salario - CCSS </t>
    </r>
    <r>
      <rPr>
        <sz val="20"/>
        <color theme="9" tint="-0.249977111117893"/>
        <rFont val="Avenir Book"/>
      </rPr>
      <t>(9.5%)</t>
    </r>
  </si>
  <si>
    <t>TOTAL</t>
  </si>
  <si>
    <t>TOTAL GASTOS:</t>
  </si>
  <si>
    <t>Otros 1</t>
  </si>
  <si>
    <t>Otros 2</t>
  </si>
  <si>
    <t>Crédito prendario</t>
  </si>
  <si>
    <t>Préstamos familiares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</si>
</sst>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₡&quot;#,##0;\-&quot;₡&quot;#,##0"/>
    <numFmt numFmtId="164" formatCode="&quot;₡&quot;#,##0;[Red]&quot;₡&quot;#,##0"/>
    <numFmt numFmtId="165" formatCode="&quot;₡&quot;#,##0"/>
    <numFmt numFmtId="166" formatCode="&quot;₡&quot;#,##0.00"/>
    <numFmt numFmtId="167" formatCode="[$$-409]#,##0"/>
  </numFmts>
  <fonts count="62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20"/>
      <color theme="1" tint="0.34998626667073579"/>
      <name val="Arial"/>
      <family val="2"/>
    </font>
    <font>
      <sz val="20"/>
      <color theme="1" tint="0.249977111117893"/>
      <name val="Calibri"/>
      <family val="2"/>
      <scheme val="minor"/>
    </font>
    <font>
      <sz val="20"/>
      <color theme="1" tint="0.249977111117893"/>
      <name val="Avenir Book"/>
    </font>
    <font>
      <b/>
      <sz val="20"/>
      <color theme="9" tint="-0.249977111117893"/>
      <name val="Avenir Book"/>
    </font>
    <font>
      <sz val="20"/>
      <color theme="1" tint="0.34998626667073579"/>
      <name val="Avenir Book"/>
    </font>
    <font>
      <sz val="20"/>
      <color theme="9" tint="-0.249977111117893"/>
      <name val="Avenir Book"/>
    </font>
    <font>
      <b/>
      <sz val="20"/>
      <color theme="0"/>
      <name val="Avenir Book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20"/>
      <color theme="0"/>
      <name val="Avenir Book"/>
    </font>
    <font>
      <sz val="20"/>
      <color theme="1" tint="0.34998626667073579"/>
      <name val="Calibri"/>
      <family val="2"/>
      <scheme val="minor"/>
    </font>
    <font>
      <b/>
      <i/>
      <sz val="20"/>
      <color theme="9" tint="-0.249977111117893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0"/>
      <color theme="9" tint="-0.249977111117893"/>
      <name val="Calibri"/>
      <family val="2"/>
      <scheme val="minor"/>
    </font>
    <font>
      <b/>
      <i/>
      <sz val="36"/>
      <color theme="1"/>
      <name val="Cambria"/>
      <family val="1"/>
    </font>
    <font>
      <b/>
      <i/>
      <sz val="36"/>
      <color theme="9" tint="-0.249977111117893"/>
      <name val="Cambria"/>
      <family val="1"/>
    </font>
    <font>
      <b/>
      <i/>
      <sz val="36"/>
      <color theme="1" tint="0.34998626667073579"/>
      <name val="Cambria"/>
      <family val="1"/>
    </font>
    <font>
      <b/>
      <sz val="20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 tint="0.34998626667073579"/>
      <name val="Calibri"/>
      <family val="2"/>
      <scheme val="minor"/>
    </font>
    <font>
      <sz val="20"/>
      <color theme="0"/>
      <name val="Arial"/>
      <family val="2"/>
    </font>
    <font>
      <sz val="20"/>
      <color theme="0"/>
      <name val="Calibri"/>
      <family val="2"/>
      <scheme val="minor"/>
    </font>
    <font>
      <b/>
      <i/>
      <sz val="20"/>
      <color theme="1" tint="0.34998626667073579"/>
      <name val="Calibri"/>
      <family val="2"/>
      <scheme val="minor"/>
    </font>
    <font>
      <sz val="14"/>
      <color theme="1" tint="0.249977111117893"/>
      <name val="Avenir Book"/>
    </font>
    <font>
      <b/>
      <sz val="16"/>
      <color theme="0"/>
      <name val="Avenir Book"/>
    </font>
    <font>
      <sz val="22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28"/>
      <color theme="1" tint="0.34998626667073579"/>
      <name val="Bodoni MT"/>
      <family val="1"/>
    </font>
    <font>
      <sz val="28"/>
      <color theme="9" tint="-0.249977111117893"/>
      <name val="Bodoni MT"/>
      <family val="1"/>
    </font>
    <font>
      <sz val="28"/>
      <color theme="1"/>
      <name val="Bodoni MT"/>
      <family val="1"/>
    </font>
    <font>
      <b/>
      <sz val="15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 tint="0.34998626667073579"/>
      <name val="Calibri"/>
      <family val="2"/>
      <scheme val="minor"/>
    </font>
    <font>
      <b/>
      <sz val="14"/>
      <color theme="1" tint="0.34998626667073579"/>
      <name val="Bodoni MT"/>
      <family val="1"/>
    </font>
    <font>
      <b/>
      <sz val="12"/>
      <color theme="1" tint="0.34998626667073579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sz val="20"/>
      <color theme="9" tint="-0.249977111117893"/>
      <name val="Arial"/>
      <family val="2"/>
    </font>
    <font>
      <sz val="14"/>
      <color theme="1"/>
      <name val="Calibri"/>
      <family val="2"/>
      <scheme val="minor"/>
    </font>
    <font>
      <sz val="19"/>
      <color theme="0"/>
      <name val="Avenir Book"/>
    </font>
    <font>
      <sz val="1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4"/>
      <color theme="0"/>
      <name val="Avenir Book"/>
    </font>
    <font>
      <sz val="14"/>
      <color theme="1" tint="0.34998626667073579"/>
      <name val="Arial"/>
      <family val="2"/>
    </font>
    <font>
      <sz val="14"/>
      <color theme="9" tint="-0.249977111117893"/>
      <name val="Avenir Book"/>
    </font>
    <font>
      <sz val="14"/>
      <color theme="9" tint="-0.249977111117893"/>
      <name val="Arial"/>
      <family val="2"/>
    </font>
    <font>
      <sz val="14"/>
      <color theme="1" tint="0.34998626667073579"/>
      <name val="Avenir Book"/>
    </font>
    <font>
      <sz val="14"/>
      <color theme="0"/>
      <name val="Avenir Book"/>
    </font>
    <font>
      <sz val="22"/>
      <color theme="0"/>
      <name val="Calibri"/>
      <family val="2"/>
      <scheme val="minor"/>
    </font>
    <font>
      <sz val="13"/>
      <color theme="1"/>
      <name val="Calibri"/>
      <family val="2"/>
      <scheme val="minor"/>
    </font>
    <font>
      <sz val="14"/>
      <color theme="0"/>
      <name val="Arial"/>
      <family val="2"/>
    </font>
    <font>
      <sz val="14"/>
      <color theme="1" tint="0.249977111117893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4"/>
      <color theme="0"/>
      <name val="Calibri"/>
      <family val="2"/>
      <scheme val="minor"/>
    </font>
    <font>
      <sz val="14"/>
      <name val="Avenir Book"/>
    </font>
    <font>
      <i/>
      <sz val="14"/>
      <color theme="1" tint="0.34998626667073579"/>
      <name val="Avenir Book"/>
    </font>
    <font>
      <b/>
      <i/>
      <sz val="20"/>
      <color theme="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</fills>
  <borders count="81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/>
      <right/>
      <top/>
      <bottom style="thick">
        <color theme="9" tint="-0.24994659260841701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/>
      <bottom/>
      <diagonal/>
    </border>
    <border>
      <left style="thin">
        <color theme="1" tint="0.34998626667073579"/>
      </left>
      <right/>
      <top/>
      <bottom style="thin">
        <color theme="1" tint="0.34998626667073579"/>
      </bottom>
      <diagonal/>
    </border>
    <border>
      <left/>
      <right style="thin">
        <color theme="1" tint="0.34998626667073579"/>
      </right>
      <top/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1" tint="0.34998626667073579"/>
      </right>
      <top style="thin">
        <color theme="0"/>
      </top>
      <bottom style="thin">
        <color theme="0"/>
      </bottom>
      <diagonal/>
    </border>
    <border>
      <left/>
      <right style="thin">
        <color theme="1" tint="0.34998626667073579"/>
      </right>
      <top style="thick">
        <color theme="1" tint="0.34998626667073579"/>
      </top>
      <bottom/>
      <diagonal/>
    </border>
    <border>
      <left/>
      <right/>
      <top style="thick">
        <color theme="1" tint="0.34998626667073579"/>
      </top>
      <bottom style="thin">
        <color theme="0"/>
      </bottom>
      <diagonal/>
    </border>
    <border>
      <left style="thin">
        <color theme="1" tint="0.34998626667073579"/>
      </left>
      <right style="thin">
        <color theme="1" tint="0.34998626667073579"/>
      </right>
      <top style="thick">
        <color theme="1" tint="0.34998626667073579"/>
      </top>
      <bottom/>
      <diagonal/>
    </border>
    <border>
      <left/>
      <right style="thin">
        <color theme="0"/>
      </right>
      <top style="thick">
        <color theme="1" tint="0.34998626667073579"/>
      </top>
      <bottom style="thin">
        <color theme="0"/>
      </bottom>
      <diagonal/>
    </border>
    <border>
      <left style="thin">
        <color theme="0"/>
      </left>
      <right/>
      <top style="thick">
        <color theme="1" tint="0.34998626667073579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1" tint="0.34998626667073579"/>
      </top>
      <bottom style="thin">
        <color theme="0"/>
      </bottom>
      <diagonal/>
    </border>
    <border>
      <left/>
      <right/>
      <top style="thick">
        <color theme="1" tint="0.34998626667073579"/>
      </top>
      <bottom/>
      <diagonal/>
    </border>
    <border>
      <left style="thin">
        <color theme="0"/>
      </left>
      <right style="thin">
        <color theme="1" tint="0.34998626667073579"/>
      </right>
      <top style="thick">
        <color theme="1" tint="0.34998626667073579"/>
      </top>
      <bottom style="thin">
        <color theme="0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/>
      <right/>
      <top/>
      <bottom style="thin">
        <color theme="1" tint="0.34998626667073579"/>
      </bottom>
      <diagonal/>
    </border>
    <border>
      <left/>
      <right/>
      <top style="thin">
        <color theme="1" tint="0.34998626667073579"/>
      </top>
      <bottom/>
      <diagonal/>
    </border>
    <border>
      <left/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1" tint="0.34998626667073579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/>
      <diagonal/>
    </border>
    <border>
      <left style="dashed">
        <color theme="1" tint="0.34998626667073579"/>
      </left>
      <right style="dashed">
        <color theme="1" tint="0.34998626667073579"/>
      </right>
      <top style="dashed">
        <color theme="1" tint="0.34998626667073579"/>
      </top>
      <bottom style="dashed">
        <color theme="1" tint="0.34998626667073579"/>
      </bottom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1" tint="0.34998626667073579"/>
      </bottom>
      <diagonal/>
    </border>
    <border>
      <left style="thin">
        <color theme="0"/>
      </left>
      <right/>
      <top style="thin">
        <color theme="1" tint="0.34998626667073579"/>
      </top>
      <bottom/>
      <diagonal/>
    </border>
    <border>
      <left style="dashed">
        <color theme="1" tint="0.34998626667073579"/>
      </left>
      <right/>
      <top style="dashed">
        <color theme="1" tint="0.34998626667073579"/>
      </top>
      <bottom style="dashed">
        <color theme="1" tint="0.34998626667073579"/>
      </bottom>
      <diagonal/>
    </border>
    <border>
      <left style="thin">
        <color theme="0"/>
      </left>
      <right/>
      <top style="thin">
        <color theme="0"/>
      </top>
      <bottom style="thick">
        <color theme="0"/>
      </bottom>
      <diagonal/>
    </border>
    <border>
      <left/>
      <right/>
      <top style="thick">
        <color theme="0"/>
      </top>
      <bottom/>
      <diagonal/>
    </border>
    <border>
      <left/>
      <right style="thin">
        <color theme="0"/>
      </right>
      <top style="thin">
        <color theme="0"/>
      </top>
      <bottom style="thick">
        <color theme="0"/>
      </bottom>
      <diagonal/>
    </border>
    <border>
      <left style="thick">
        <color theme="9" tint="-0.24994659260841701"/>
      </left>
      <right style="thick">
        <color theme="9" tint="-0.24994659260841701"/>
      </right>
      <top style="thick">
        <color theme="9" tint="-0.24994659260841701"/>
      </top>
      <bottom style="thick">
        <color theme="9" tint="-0.24994659260841701"/>
      </bottom>
      <diagonal/>
    </border>
    <border>
      <left style="dashed">
        <color theme="1" tint="0.34998626667073579"/>
      </left>
      <right style="dashed">
        <color theme="1" tint="0.34998626667073579"/>
      </right>
      <top style="dashed">
        <color theme="1" tint="0.34998626667073579"/>
      </top>
      <bottom/>
      <diagonal/>
    </border>
    <border>
      <left/>
      <right/>
      <top style="dashed">
        <color theme="0"/>
      </top>
      <bottom style="dashed">
        <color theme="0"/>
      </bottom>
      <diagonal/>
    </border>
    <border>
      <left/>
      <right style="dashed">
        <color theme="0"/>
      </right>
      <top style="dashed">
        <color theme="0"/>
      </top>
      <bottom style="dashed">
        <color theme="0"/>
      </bottom>
      <diagonal/>
    </border>
    <border>
      <left style="dashed">
        <color theme="0"/>
      </left>
      <right style="dashed">
        <color theme="0"/>
      </right>
      <top style="dashed">
        <color theme="0"/>
      </top>
      <bottom style="dashed">
        <color theme="0"/>
      </bottom>
      <diagonal/>
    </border>
    <border>
      <left style="dashed">
        <color theme="0"/>
      </left>
      <right style="thin">
        <color theme="0"/>
      </right>
      <top style="dashed">
        <color theme="0"/>
      </top>
      <bottom style="dashed">
        <color theme="0"/>
      </bottom>
      <diagonal/>
    </border>
    <border>
      <left style="thick">
        <color theme="9" tint="-0.24994659260841701"/>
      </left>
      <right style="thick">
        <color theme="9" tint="-0.24994659260841701"/>
      </right>
      <top style="medium">
        <color theme="0"/>
      </top>
      <bottom/>
      <diagonal/>
    </border>
    <border>
      <left style="thick">
        <color theme="9" tint="-0.24994659260841701"/>
      </left>
      <right style="thick">
        <color theme="9" tint="-0.24994659260841701"/>
      </right>
      <top/>
      <bottom style="thick">
        <color theme="9" tint="-0.24994659260841701"/>
      </bottom>
      <diagonal/>
    </border>
    <border>
      <left style="medium">
        <color theme="1" tint="0.34998626667073579"/>
      </left>
      <right/>
      <top style="medium">
        <color theme="0"/>
      </top>
      <bottom style="medium">
        <color theme="0"/>
      </bottom>
      <diagonal/>
    </border>
    <border>
      <left style="medium">
        <color theme="9" tint="-0.24994659260841701"/>
      </left>
      <right style="thick">
        <color theme="9" tint="-0.24994659260841701"/>
      </right>
      <top style="thick">
        <color theme="9" tint="-0.24994659260841701"/>
      </top>
      <bottom style="medium">
        <color theme="0"/>
      </bottom>
      <diagonal/>
    </border>
    <border>
      <left/>
      <right/>
      <top/>
      <bottom style="medium">
        <color theme="9" tint="-0.24994659260841701"/>
      </bottom>
      <diagonal/>
    </border>
    <border>
      <left style="thick">
        <color theme="1" tint="0.34998626667073579"/>
      </left>
      <right/>
      <top style="thin">
        <color theme="0"/>
      </top>
      <bottom style="thin">
        <color theme="0"/>
      </bottom>
      <diagonal/>
    </border>
    <border>
      <left style="thick">
        <color theme="9" tint="-0.24994659260841701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ck">
        <color theme="1" tint="0.24994659260841701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 style="thick">
        <color theme="1" tint="0.24994659260841701"/>
      </bottom>
      <diagonal/>
    </border>
    <border>
      <left/>
      <right style="thin">
        <color theme="0"/>
      </right>
      <top style="thin">
        <color theme="0"/>
      </top>
      <bottom style="thick">
        <color theme="1" tint="0.24994659260841701"/>
      </bottom>
      <diagonal/>
    </border>
    <border>
      <left style="thin">
        <color theme="0"/>
      </left>
      <right/>
      <top style="thin">
        <color theme="0"/>
      </top>
      <bottom style="thick">
        <color theme="1" tint="0.24994659260841701"/>
      </bottom>
      <diagonal/>
    </border>
    <border>
      <left/>
      <right style="thin">
        <color theme="1" tint="0.34998626667073579"/>
      </right>
      <top/>
      <bottom style="thick">
        <color theme="1" tint="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ck">
        <color theme="1" tint="0.24994659260841701"/>
      </bottom>
      <diagonal/>
    </border>
    <border>
      <left/>
      <right/>
      <top/>
      <bottom style="thick">
        <color theme="1" tint="0.24994659260841701"/>
      </bottom>
      <diagonal/>
    </border>
    <border>
      <left/>
      <right/>
      <top style="thick">
        <color theme="1" tint="0.24994659260841701"/>
      </top>
      <bottom style="thick">
        <color theme="1" tint="0.24994659260841701"/>
      </bottom>
      <diagonal/>
    </border>
    <border>
      <left style="thin">
        <color theme="1" tint="0.34998626667073579"/>
      </left>
      <right style="thin">
        <color theme="1" tint="0.34998626667073579"/>
      </right>
      <top style="thick">
        <color theme="1" tint="0.24994659260841701"/>
      </top>
      <bottom style="thick">
        <color theme="1" tint="0.24994659260841701"/>
      </bottom>
      <diagonal/>
    </border>
    <border>
      <left/>
      <right style="thin">
        <color theme="0"/>
      </right>
      <top style="thick">
        <color theme="1" tint="0.24994659260841701"/>
      </top>
      <bottom style="thick">
        <color theme="1" tint="0.24994659260841701"/>
      </bottom>
      <diagonal/>
    </border>
    <border>
      <left style="thin">
        <color theme="0"/>
      </left>
      <right/>
      <top style="thick">
        <color theme="1" tint="0.24994659260841701"/>
      </top>
      <bottom style="thick">
        <color theme="1" tint="0.24994659260841701"/>
      </bottom>
      <diagonal/>
    </border>
    <border>
      <left/>
      <right style="thin">
        <color theme="1" tint="0.34998626667073579"/>
      </right>
      <top style="thick">
        <color theme="1" tint="0.24994659260841701"/>
      </top>
      <bottom style="thick">
        <color theme="1" tint="0.24994659260841701"/>
      </bottom>
      <diagonal/>
    </border>
    <border>
      <left style="thin">
        <color theme="0"/>
      </left>
      <right style="thin">
        <color theme="0"/>
      </right>
      <top style="thick">
        <color theme="1" tint="0.24994659260841701"/>
      </top>
      <bottom style="thick">
        <color theme="1" tint="0.24994659260841701"/>
      </bottom>
      <diagonal/>
    </border>
    <border>
      <left/>
      <right/>
      <top style="thick">
        <color theme="1" tint="0.24994659260841701"/>
      </top>
      <bottom/>
      <diagonal/>
    </border>
    <border>
      <left style="thin">
        <color theme="0"/>
      </left>
      <right/>
      <top/>
      <bottom style="thick">
        <color theme="1" tint="0.24994659260841701"/>
      </bottom>
      <diagonal/>
    </border>
  </borders>
  <cellStyleXfs count="7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2" fillId="0" borderId="0"/>
    <xf numFmtId="9" fontId="12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247">
    <xf numFmtId="0" fontId="0" fillId="0" borderId="0" xfId="0"/>
    <xf numFmtId="0" fontId="0" fillId="0" borderId="1" xfId="0" applyBorder="1" applyProtection="1">
      <protection hidden="1"/>
    </xf>
    <xf numFmtId="0" fontId="0" fillId="2" borderId="0" xfId="0" applyFill="1" applyProtection="1">
      <protection hidden="1"/>
    </xf>
    <xf numFmtId="0" fontId="0" fillId="0" borderId="0" xfId="0" applyProtection="1">
      <protection hidden="1"/>
    </xf>
    <xf numFmtId="0" fontId="0" fillId="0" borderId="0" xfId="0" applyAlignment="1">
      <alignment vertical="center" wrapText="1"/>
    </xf>
    <xf numFmtId="0" fontId="13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9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0" fillId="0" borderId="4" xfId="0" applyBorder="1" applyProtection="1">
      <protection hidden="1"/>
    </xf>
    <xf numFmtId="0" fontId="0" fillId="2" borderId="4" xfId="0" applyFill="1" applyBorder="1" applyProtection="1">
      <protection hidden="1"/>
    </xf>
    <xf numFmtId="0" fontId="0" fillId="4" borderId="0" xfId="0" applyFill="1" applyProtection="1">
      <protection hidden="1"/>
    </xf>
    <xf numFmtId="0" fontId="0" fillId="4" borderId="2" xfId="0" applyFill="1" applyBorder="1" applyProtection="1">
      <protection hidden="1"/>
    </xf>
    <xf numFmtId="0" fontId="7" fillId="8" borderId="0" xfId="0" applyFont="1" applyFill="1" applyAlignment="1" applyProtection="1">
      <alignment horizontal="left"/>
      <protection hidden="1"/>
    </xf>
    <xf numFmtId="0" fontId="7" fillId="8" borderId="0" xfId="0" applyFont="1" applyFill="1" applyProtection="1">
      <protection hidden="1"/>
    </xf>
    <xf numFmtId="164" fontId="5" fillId="8" borderId="0" xfId="0" applyNumberFormat="1" applyFont="1" applyFill="1" applyProtection="1">
      <protection hidden="1"/>
    </xf>
    <xf numFmtId="0" fontId="7" fillId="8" borderId="0" xfId="0" applyFont="1" applyFill="1" applyAlignment="1" applyProtection="1">
      <alignment vertical="center"/>
      <protection hidden="1"/>
    </xf>
    <xf numFmtId="0" fontId="7" fillId="8" borderId="0" xfId="0" applyFont="1" applyFill="1" applyAlignment="1" applyProtection="1">
      <alignment vertical="center" wrapText="1"/>
      <protection hidden="1"/>
    </xf>
    <xf numFmtId="0" fontId="8" fillId="2" borderId="0" xfId="0" applyFont="1" applyFill="1" applyAlignment="1" applyProtection="1">
      <alignment vertical="center"/>
      <protection hidden="1"/>
    </xf>
    <xf numFmtId="0" fontId="23" fillId="0" borderId="0" xfId="0" applyFont="1" applyAlignment="1" applyProtection="1">
      <alignment horizontal="center"/>
      <protection hidden="1"/>
    </xf>
    <xf numFmtId="0" fontId="14" fillId="4" borderId="0" xfId="0" applyFont="1" applyFill="1" applyAlignment="1" applyProtection="1">
      <alignment horizontal="center"/>
      <protection hidden="1"/>
    </xf>
    <xf numFmtId="0" fontId="24" fillId="2" borderId="0" xfId="0" applyFont="1" applyFill="1" applyAlignment="1" applyProtection="1">
      <alignment horizontal="center"/>
      <protection hidden="1"/>
    </xf>
    <xf numFmtId="0" fontId="22" fillId="2" borderId="10" xfId="0" applyFont="1" applyFill="1" applyBorder="1" applyProtection="1">
      <protection hidden="1"/>
    </xf>
    <xf numFmtId="0" fontId="11" fillId="2" borderId="0" xfId="0" applyFont="1" applyFill="1" applyProtection="1">
      <protection hidden="1"/>
    </xf>
    <xf numFmtId="0" fontId="22" fillId="2" borderId="3" xfId="0" applyFont="1" applyFill="1" applyBorder="1" applyProtection="1">
      <protection hidden="1"/>
    </xf>
    <xf numFmtId="0" fontId="22" fillId="4" borderId="13" xfId="0" applyFont="1" applyFill="1" applyBorder="1" applyAlignment="1" applyProtection="1">
      <alignment horizontal="center"/>
      <protection hidden="1"/>
    </xf>
    <xf numFmtId="0" fontId="11" fillId="4" borderId="13" xfId="0" applyFont="1" applyFill="1" applyBorder="1" applyProtection="1">
      <protection hidden="1"/>
    </xf>
    <xf numFmtId="164" fontId="6" fillId="8" borderId="18" xfId="0" applyNumberFormat="1" applyFont="1" applyFill="1" applyBorder="1" applyAlignment="1" applyProtection="1">
      <alignment horizontal="center"/>
      <protection locked="0"/>
    </xf>
    <xf numFmtId="164" fontId="15" fillId="2" borderId="18" xfId="0" applyNumberFormat="1" applyFont="1" applyFill="1" applyBorder="1" applyAlignment="1">
      <alignment horizontal="center"/>
    </xf>
    <xf numFmtId="0" fontId="0" fillId="0" borderId="12" xfId="0" applyBorder="1" applyProtection="1">
      <protection hidden="1"/>
    </xf>
    <xf numFmtId="164" fontId="6" fillId="8" borderId="22" xfId="0" applyNumberFormat="1" applyFont="1" applyFill="1" applyBorder="1" applyAlignment="1" applyProtection="1">
      <alignment horizontal="center"/>
      <protection locked="0"/>
    </xf>
    <xf numFmtId="164" fontId="15" fillId="2" borderId="22" xfId="0" applyNumberFormat="1" applyFont="1" applyFill="1" applyBorder="1" applyAlignment="1">
      <alignment horizontal="center"/>
    </xf>
    <xf numFmtId="164" fontId="6" fillId="4" borderId="21" xfId="0" applyNumberFormat="1" applyFont="1" applyFill="1" applyBorder="1" applyProtection="1">
      <protection locked="0"/>
    </xf>
    <xf numFmtId="0" fontId="14" fillId="4" borderId="21" xfId="0" applyFont="1" applyFill="1" applyBorder="1" applyAlignment="1" applyProtection="1">
      <alignment horizontal="center"/>
      <protection hidden="1"/>
    </xf>
    <xf numFmtId="164" fontId="26" fillId="3" borderId="0" xfId="0" applyNumberFormat="1" applyFont="1" applyFill="1" applyAlignment="1">
      <alignment horizontal="center" vertical="center"/>
    </xf>
    <xf numFmtId="164" fontId="6" fillId="8" borderId="20" xfId="0" applyNumberFormat="1" applyFont="1" applyFill="1" applyBorder="1" applyAlignment="1" applyProtection="1">
      <alignment horizontal="center"/>
      <protection locked="0"/>
    </xf>
    <xf numFmtId="164" fontId="15" fillId="2" borderId="20" xfId="0" applyNumberFormat="1" applyFont="1" applyFill="1" applyBorder="1" applyAlignment="1">
      <alignment horizontal="center"/>
    </xf>
    <xf numFmtId="0" fontId="22" fillId="4" borderId="14" xfId="0" applyFont="1" applyFill="1" applyBorder="1" applyAlignment="1" applyProtection="1">
      <alignment vertical="center"/>
      <protection hidden="1"/>
    </xf>
    <xf numFmtId="0" fontId="22" fillId="2" borderId="0" xfId="0" applyFont="1" applyFill="1" applyAlignment="1" applyProtection="1">
      <alignment vertical="center"/>
      <protection hidden="1"/>
    </xf>
    <xf numFmtId="0" fontId="22" fillId="2" borderId="1" xfId="0" applyFont="1" applyFill="1" applyBorder="1" applyAlignment="1" applyProtection="1">
      <alignment vertical="center"/>
      <protection hidden="1"/>
    </xf>
    <xf numFmtId="0" fontId="22" fillId="2" borderId="9" xfId="0" applyFont="1" applyFill="1" applyBorder="1" applyAlignment="1" applyProtection="1">
      <alignment vertical="center"/>
      <protection hidden="1"/>
    </xf>
    <xf numFmtId="164" fontId="6" fillId="8" borderId="24" xfId="0" applyNumberFormat="1" applyFont="1" applyFill="1" applyBorder="1" applyAlignment="1" applyProtection="1">
      <alignment horizontal="center"/>
      <protection locked="0"/>
    </xf>
    <xf numFmtId="164" fontId="6" fillId="8" borderId="25" xfId="0" applyNumberFormat="1" applyFont="1" applyFill="1" applyBorder="1" applyAlignment="1" applyProtection="1">
      <alignment horizontal="center"/>
      <protection locked="0"/>
    </xf>
    <xf numFmtId="164" fontId="6" fillId="8" borderId="15" xfId="0" applyNumberFormat="1" applyFont="1" applyFill="1" applyBorder="1" applyAlignment="1" applyProtection="1">
      <alignment horizontal="center"/>
      <protection locked="0"/>
    </xf>
    <xf numFmtId="0" fontId="22" fillId="4" borderId="21" xfId="0" applyFont="1" applyFill="1" applyBorder="1" applyAlignment="1" applyProtection="1">
      <alignment vertical="center"/>
      <protection hidden="1"/>
    </xf>
    <xf numFmtId="164" fontId="6" fillId="4" borderId="20" xfId="0" applyNumberFormat="1" applyFont="1" applyFill="1" applyBorder="1" applyProtection="1">
      <protection locked="0"/>
    </xf>
    <xf numFmtId="0" fontId="11" fillId="2" borderId="10" xfId="0" applyFont="1" applyFill="1" applyBorder="1" applyProtection="1">
      <protection hidden="1"/>
    </xf>
    <xf numFmtId="0" fontId="22" fillId="2" borderId="10" xfId="0" applyFont="1" applyFill="1" applyBorder="1" applyAlignment="1" applyProtection="1">
      <alignment vertical="center"/>
      <protection hidden="1"/>
    </xf>
    <xf numFmtId="0" fontId="11" fillId="3" borderId="16" xfId="0" applyFont="1" applyFill="1" applyBorder="1" applyProtection="1">
      <protection hidden="1"/>
    </xf>
    <xf numFmtId="0" fontId="11" fillId="2" borderId="2" xfId="0" applyFont="1" applyFill="1" applyBorder="1" applyProtection="1">
      <protection hidden="1"/>
    </xf>
    <xf numFmtId="0" fontId="23" fillId="0" borderId="19" xfId="0" applyFont="1" applyBorder="1" applyAlignment="1" applyProtection="1">
      <alignment horizontal="center"/>
      <protection hidden="1"/>
    </xf>
    <xf numFmtId="0" fontId="11" fillId="2" borderId="3" xfId="0" applyFont="1" applyFill="1" applyBorder="1" applyProtection="1">
      <protection hidden="1"/>
    </xf>
    <xf numFmtId="0" fontId="22" fillId="4" borderId="23" xfId="0" applyFont="1" applyFill="1" applyBorder="1" applyAlignment="1" applyProtection="1">
      <alignment vertical="center"/>
      <protection hidden="1"/>
    </xf>
    <xf numFmtId="164" fontId="25" fillId="3" borderId="19" xfId="0" applyNumberFormat="1" applyFont="1" applyFill="1" applyBorder="1" applyAlignment="1" applyProtection="1">
      <alignment horizontal="center"/>
      <protection hidden="1"/>
    </xf>
    <xf numFmtId="164" fontId="25" fillId="3" borderId="1" xfId="0" applyNumberFormat="1" applyFont="1" applyFill="1" applyBorder="1" applyAlignment="1" applyProtection="1">
      <alignment horizontal="center"/>
      <protection hidden="1"/>
    </xf>
    <xf numFmtId="164" fontId="25" fillId="3" borderId="27" xfId="0" applyNumberFormat="1" applyFont="1" applyFill="1" applyBorder="1" applyAlignment="1" applyProtection="1">
      <alignment horizontal="center"/>
      <protection hidden="1"/>
    </xf>
    <xf numFmtId="0" fontId="22" fillId="2" borderId="8" xfId="0" applyFont="1" applyFill="1" applyBorder="1" applyAlignment="1" applyProtection="1">
      <alignment vertical="center"/>
      <protection hidden="1"/>
    </xf>
    <xf numFmtId="0" fontId="23" fillId="0" borderId="9" xfId="0" applyFont="1" applyBorder="1" applyAlignment="1" applyProtection="1">
      <alignment horizontal="center"/>
      <protection hidden="1"/>
    </xf>
    <xf numFmtId="0" fontId="23" fillId="0" borderId="6" xfId="0" applyFont="1" applyBorder="1" applyAlignment="1" applyProtection="1">
      <alignment horizontal="center"/>
      <protection hidden="1"/>
    </xf>
    <xf numFmtId="0" fontId="23" fillId="0" borderId="8" xfId="0" applyFont="1" applyBorder="1" applyAlignment="1" applyProtection="1">
      <alignment horizontal="center"/>
      <protection hidden="1"/>
    </xf>
    <xf numFmtId="164" fontId="25" fillId="9" borderId="1" xfId="0" applyNumberFormat="1" applyFont="1" applyFill="1" applyBorder="1" applyAlignment="1" applyProtection="1">
      <alignment horizontal="center"/>
      <protection locked="0"/>
    </xf>
    <xf numFmtId="164" fontId="25" fillId="9" borderId="4" xfId="0" applyNumberFormat="1" applyFont="1" applyFill="1" applyBorder="1" applyAlignment="1" applyProtection="1">
      <alignment horizontal="center"/>
      <protection locked="0"/>
    </xf>
    <xf numFmtId="164" fontId="25" fillId="3" borderId="4" xfId="0" applyNumberFormat="1" applyFont="1" applyFill="1" applyBorder="1" applyAlignment="1" applyProtection="1">
      <alignment horizontal="center"/>
      <protection hidden="1"/>
    </xf>
    <xf numFmtId="164" fontId="25" fillId="9" borderId="19" xfId="0" applyNumberFormat="1" applyFont="1" applyFill="1" applyBorder="1" applyAlignment="1" applyProtection="1">
      <alignment horizontal="center"/>
      <protection locked="0"/>
    </xf>
    <xf numFmtId="0" fontId="22" fillId="4" borderId="0" xfId="0" applyFont="1" applyFill="1" applyAlignment="1" applyProtection="1">
      <alignment vertical="center"/>
      <protection hidden="1"/>
    </xf>
    <xf numFmtId="0" fontId="11" fillId="4" borderId="26" xfId="0" applyFont="1" applyFill="1" applyBorder="1" applyProtection="1">
      <protection hidden="1"/>
    </xf>
    <xf numFmtId="0" fontId="24" fillId="4" borderId="0" xfId="0" applyFont="1" applyFill="1" applyProtection="1">
      <protection hidden="1"/>
    </xf>
    <xf numFmtId="164" fontId="6" fillId="4" borderId="22" xfId="0" applyNumberFormat="1" applyFont="1" applyFill="1" applyBorder="1" applyAlignment="1" applyProtection="1">
      <alignment horizontal="center"/>
      <protection locked="0"/>
    </xf>
    <xf numFmtId="5" fontId="30" fillId="2" borderId="29" xfId="0" applyNumberFormat="1" applyFont="1" applyFill="1" applyBorder="1" applyAlignment="1" applyProtection="1">
      <alignment horizontal="center" vertical="center"/>
      <protection hidden="1"/>
    </xf>
    <xf numFmtId="0" fontId="31" fillId="4" borderId="30" xfId="0" applyFont="1" applyFill="1" applyBorder="1" applyAlignment="1" applyProtection="1">
      <alignment vertical="center"/>
      <protection hidden="1"/>
    </xf>
    <xf numFmtId="5" fontId="30" fillId="2" borderId="31" xfId="0" applyNumberFormat="1" applyFont="1" applyFill="1" applyBorder="1" applyAlignment="1" applyProtection="1">
      <alignment horizontal="center" vertical="center"/>
      <protection hidden="1"/>
    </xf>
    <xf numFmtId="5" fontId="30" fillId="2" borderId="32" xfId="0" applyNumberFormat="1" applyFont="1" applyFill="1" applyBorder="1" applyAlignment="1" applyProtection="1">
      <alignment horizontal="center" vertical="center"/>
      <protection hidden="1"/>
    </xf>
    <xf numFmtId="0" fontId="31" fillId="4" borderId="28" xfId="0" applyFont="1" applyFill="1" applyBorder="1" applyAlignment="1" applyProtection="1">
      <alignment vertical="center"/>
      <protection hidden="1"/>
    </xf>
    <xf numFmtId="5" fontId="30" fillId="2" borderId="33" xfId="0" applyNumberFormat="1" applyFont="1" applyFill="1" applyBorder="1" applyAlignment="1" applyProtection="1">
      <alignment horizontal="center" vertical="center"/>
      <protection hidden="1"/>
    </xf>
    <xf numFmtId="0" fontId="31" fillId="4" borderId="34" xfId="0" applyFont="1" applyFill="1" applyBorder="1" applyAlignment="1" applyProtection="1">
      <alignment vertical="center"/>
      <protection hidden="1"/>
    </xf>
    <xf numFmtId="5" fontId="30" fillId="2" borderId="35" xfId="0" applyNumberFormat="1" applyFont="1" applyFill="1" applyBorder="1" applyAlignment="1" applyProtection="1">
      <alignment horizontal="center" vertical="center"/>
      <protection hidden="1"/>
    </xf>
    <xf numFmtId="0" fontId="32" fillId="0" borderId="12" xfId="0" applyFont="1" applyBorder="1" applyAlignment="1" applyProtection="1">
      <alignment horizontal="center" vertical="center" wrapText="1"/>
      <protection hidden="1"/>
    </xf>
    <xf numFmtId="0" fontId="19" fillId="4" borderId="0" xfId="0" applyFont="1" applyFill="1" applyAlignment="1" applyProtection="1">
      <alignment vertical="center"/>
      <protection hidden="1"/>
    </xf>
    <xf numFmtId="0" fontId="32" fillId="4" borderId="5" xfId="0" applyFont="1" applyFill="1" applyBorder="1" applyAlignment="1" applyProtection="1">
      <alignment horizontal="center" vertical="center" wrapText="1"/>
      <protection hidden="1"/>
    </xf>
    <xf numFmtId="0" fontId="23" fillId="4" borderId="17" xfId="0" applyFont="1" applyFill="1" applyBorder="1" applyAlignment="1" applyProtection="1">
      <alignment horizontal="center"/>
      <protection hidden="1"/>
    </xf>
    <xf numFmtId="0" fontId="23" fillId="4" borderId="10" xfId="0" applyFont="1" applyFill="1" applyBorder="1" applyAlignment="1" applyProtection="1">
      <alignment horizontal="center"/>
      <protection hidden="1"/>
    </xf>
    <xf numFmtId="0" fontId="22" fillId="2" borderId="11" xfId="0" applyFont="1" applyFill="1" applyBorder="1" applyAlignment="1" applyProtection="1">
      <alignment vertical="center"/>
      <protection hidden="1"/>
    </xf>
    <xf numFmtId="0" fontId="22" fillId="2" borderId="13" xfId="0" applyFont="1" applyFill="1" applyBorder="1" applyAlignment="1" applyProtection="1">
      <alignment vertical="center"/>
      <protection hidden="1"/>
    </xf>
    <xf numFmtId="0" fontId="0" fillId="2" borderId="1" xfId="0" applyFill="1" applyBorder="1" applyProtection="1">
      <protection hidden="1"/>
    </xf>
    <xf numFmtId="0" fontId="35" fillId="2" borderId="0" xfId="0" applyFont="1" applyFill="1" applyAlignment="1" applyProtection="1">
      <alignment horizontal="center"/>
      <protection hidden="1"/>
    </xf>
    <xf numFmtId="0" fontId="38" fillId="4" borderId="0" xfId="0" applyFont="1" applyFill="1" applyAlignment="1" applyProtection="1">
      <alignment vertical="center"/>
      <protection hidden="1"/>
    </xf>
    <xf numFmtId="0" fontId="36" fillId="4" borderId="0" xfId="0" applyFont="1" applyFill="1" applyAlignment="1" applyProtection="1">
      <alignment vertical="center"/>
      <protection hidden="1"/>
    </xf>
    <xf numFmtId="0" fontId="0" fillId="0" borderId="9" xfId="0" applyBorder="1" applyProtection="1">
      <protection hidden="1"/>
    </xf>
    <xf numFmtId="164" fontId="6" fillId="10" borderId="22" xfId="0" applyNumberFormat="1" applyFont="1" applyFill="1" applyBorder="1" applyAlignment="1" applyProtection="1">
      <alignment horizontal="center"/>
      <protection locked="0"/>
    </xf>
    <xf numFmtId="164" fontId="6" fillId="8" borderId="37" xfId="0" applyNumberFormat="1" applyFont="1" applyFill="1" applyBorder="1" applyAlignment="1">
      <alignment horizontal="center"/>
    </xf>
    <xf numFmtId="0" fontId="22" fillId="4" borderId="37" xfId="0" applyFont="1" applyFill="1" applyBorder="1" applyAlignment="1" applyProtection="1">
      <alignment vertical="center"/>
      <protection hidden="1"/>
    </xf>
    <xf numFmtId="164" fontId="6" fillId="8" borderId="21" xfId="0" applyNumberFormat="1" applyFont="1" applyFill="1" applyBorder="1" applyAlignment="1">
      <alignment horizontal="center"/>
    </xf>
    <xf numFmtId="164" fontId="6" fillId="8" borderId="21" xfId="0" applyNumberFormat="1" applyFont="1" applyFill="1" applyBorder="1" applyAlignment="1" applyProtection="1">
      <alignment horizontal="center"/>
      <protection locked="0"/>
    </xf>
    <xf numFmtId="164" fontId="6" fillId="8" borderId="38" xfId="0" applyNumberFormat="1" applyFont="1" applyFill="1" applyBorder="1" applyAlignment="1" applyProtection="1">
      <alignment horizontal="center"/>
      <protection locked="0"/>
    </xf>
    <xf numFmtId="0" fontId="22" fillId="4" borderId="38" xfId="0" applyFont="1" applyFill="1" applyBorder="1" applyAlignment="1" applyProtection="1">
      <alignment vertical="center"/>
      <protection hidden="1"/>
    </xf>
    <xf numFmtId="164" fontId="6" fillId="8" borderId="39" xfId="0" applyNumberFormat="1" applyFont="1" applyFill="1" applyBorder="1" applyAlignment="1" applyProtection="1">
      <alignment horizontal="center"/>
      <protection locked="0"/>
    </xf>
    <xf numFmtId="0" fontId="9" fillId="8" borderId="0" xfId="0" applyFont="1" applyFill="1" applyProtection="1">
      <protection hidden="1"/>
    </xf>
    <xf numFmtId="0" fontId="19" fillId="4" borderId="36" xfId="0" applyFont="1" applyFill="1" applyBorder="1" applyAlignment="1" applyProtection="1">
      <alignment horizontal="center" vertical="center"/>
      <protection hidden="1"/>
    </xf>
    <xf numFmtId="0" fontId="13" fillId="4" borderId="0" xfId="0" applyFont="1" applyFill="1" applyAlignment="1" applyProtection="1">
      <alignment vertical="center"/>
      <protection hidden="1"/>
    </xf>
    <xf numFmtId="0" fontId="0" fillId="11" borderId="1" xfId="0" applyFill="1" applyBorder="1" applyProtection="1">
      <protection hidden="1"/>
    </xf>
    <xf numFmtId="0" fontId="0" fillId="11" borderId="0" xfId="0" applyFill="1" applyProtection="1">
      <protection hidden="1"/>
    </xf>
    <xf numFmtId="164" fontId="0" fillId="0" borderId="4" xfId="0" applyNumberFormat="1" applyBorder="1" applyProtection="1">
      <protection hidden="1"/>
    </xf>
    <xf numFmtId="164" fontId="6" fillId="4" borderId="37" xfId="0" applyNumberFormat="1" applyFont="1" applyFill="1" applyBorder="1" applyAlignment="1">
      <alignment horizontal="center"/>
    </xf>
    <xf numFmtId="0" fontId="22" fillId="2" borderId="3" xfId="0" applyFont="1" applyFill="1" applyBorder="1" applyAlignment="1" applyProtection="1">
      <alignment vertical="center"/>
      <protection hidden="1"/>
    </xf>
    <xf numFmtId="164" fontId="15" fillId="2" borderId="21" xfId="0" applyNumberFormat="1" applyFont="1" applyFill="1" applyBorder="1" applyAlignment="1">
      <alignment horizontal="center"/>
    </xf>
    <xf numFmtId="0" fontId="11" fillId="9" borderId="0" xfId="0" applyFont="1" applyFill="1" applyProtection="1">
      <protection hidden="1"/>
    </xf>
    <xf numFmtId="0" fontId="11" fillId="2" borderId="41" xfId="0" applyFont="1" applyFill="1" applyBorder="1" applyProtection="1">
      <protection hidden="1"/>
    </xf>
    <xf numFmtId="164" fontId="6" fillId="8" borderId="37" xfId="0" applyNumberFormat="1" applyFont="1" applyFill="1" applyBorder="1" applyAlignment="1" applyProtection="1">
      <alignment horizontal="center"/>
      <protection locked="0"/>
    </xf>
    <xf numFmtId="0" fontId="42" fillId="4" borderId="0" xfId="0" applyFont="1" applyFill="1" applyProtection="1">
      <protection hidden="1"/>
    </xf>
    <xf numFmtId="164" fontId="15" fillId="4" borderId="21" xfId="0" applyNumberFormat="1" applyFont="1" applyFill="1" applyBorder="1" applyAlignment="1">
      <alignment horizontal="center"/>
    </xf>
    <xf numFmtId="164" fontId="15" fillId="4" borderId="20" xfId="0" applyNumberFormat="1" applyFont="1" applyFill="1" applyBorder="1" applyAlignment="1">
      <alignment horizontal="center"/>
    </xf>
    <xf numFmtId="164" fontId="15" fillId="8" borderId="21" xfId="0" applyNumberFormat="1" applyFont="1" applyFill="1" applyBorder="1" applyAlignment="1" applyProtection="1">
      <alignment horizontal="center"/>
      <protection locked="0"/>
    </xf>
    <xf numFmtId="9" fontId="0" fillId="11" borderId="0" xfId="5" applyFont="1" applyFill="1" applyProtection="1">
      <protection hidden="1"/>
    </xf>
    <xf numFmtId="9" fontId="0" fillId="0" borderId="0" xfId="5" applyFont="1" applyProtection="1">
      <protection hidden="1"/>
    </xf>
    <xf numFmtId="164" fontId="14" fillId="4" borderId="21" xfId="0" applyNumberFormat="1" applyFont="1" applyFill="1" applyBorder="1" applyAlignment="1" applyProtection="1">
      <alignment horizontal="center"/>
      <protection hidden="1"/>
    </xf>
    <xf numFmtId="0" fontId="22" fillId="4" borderId="14" xfId="0" applyFont="1" applyFill="1" applyBorder="1" applyAlignment="1" applyProtection="1">
      <alignment horizontal="center" vertical="center"/>
      <protection hidden="1"/>
    </xf>
    <xf numFmtId="0" fontId="22" fillId="4" borderId="23" xfId="0" applyFont="1" applyFill="1" applyBorder="1" applyAlignment="1" applyProtection="1">
      <alignment horizontal="center" vertical="center"/>
      <protection hidden="1"/>
    </xf>
    <xf numFmtId="0" fontId="43" fillId="4" borderId="0" xfId="0" applyFont="1" applyFill="1" applyAlignment="1" applyProtection="1">
      <alignment horizontal="center" vertical="center"/>
      <protection hidden="1"/>
    </xf>
    <xf numFmtId="0" fontId="22" fillId="4" borderId="0" xfId="0" applyFont="1" applyFill="1" applyAlignment="1" applyProtection="1">
      <alignment horizontal="center" vertical="center"/>
      <protection hidden="1"/>
    </xf>
    <xf numFmtId="0" fontId="7" fillId="8" borderId="0" xfId="0" applyFont="1" applyFill="1" applyAlignment="1" applyProtection="1">
      <alignment vertical="center"/>
      <protection locked="0" hidden="1"/>
    </xf>
    <xf numFmtId="0" fontId="14" fillId="4" borderId="0" xfId="0" applyFont="1" applyFill="1" applyProtection="1">
      <protection hidden="1"/>
    </xf>
    <xf numFmtId="0" fontId="0" fillId="0" borderId="0" xfId="0" applyAlignment="1">
      <alignment horizontal="center"/>
    </xf>
    <xf numFmtId="9" fontId="0" fillId="0" borderId="0" xfId="0" applyNumberFormat="1" applyAlignment="1">
      <alignment horizontal="center"/>
    </xf>
    <xf numFmtId="164" fontId="48" fillId="8" borderId="0" xfId="0" applyNumberFormat="1" applyFont="1" applyFill="1" applyProtection="1">
      <protection hidden="1"/>
    </xf>
    <xf numFmtId="0" fontId="0" fillId="0" borderId="19" xfId="0" applyBorder="1" applyProtection="1">
      <protection hidden="1"/>
    </xf>
    <xf numFmtId="0" fontId="0" fillId="0" borderId="11" xfId="0" applyBorder="1" applyProtection="1">
      <protection hidden="1"/>
    </xf>
    <xf numFmtId="0" fontId="0" fillId="0" borderId="44" xfId="0" applyBorder="1" applyAlignment="1" applyProtection="1">
      <alignment horizontal="center"/>
      <protection hidden="1"/>
    </xf>
    <xf numFmtId="166" fontId="45" fillId="2" borderId="12" xfId="0" applyNumberFormat="1" applyFont="1" applyFill="1" applyBorder="1" applyAlignment="1">
      <alignment horizontal="center" vertical="center"/>
    </xf>
    <xf numFmtId="167" fontId="44" fillId="2" borderId="4" xfId="0" applyNumberFormat="1" applyFont="1" applyFill="1" applyBorder="1" applyAlignment="1">
      <alignment horizontal="center" vertical="center"/>
    </xf>
    <xf numFmtId="165" fontId="44" fillId="2" borderId="50" xfId="0" applyNumberFormat="1" applyFont="1" applyFill="1" applyBorder="1" applyAlignment="1">
      <alignment horizontal="center" vertical="center"/>
    </xf>
    <xf numFmtId="0" fontId="58" fillId="3" borderId="17" xfId="6" applyFont="1" applyFill="1" applyBorder="1" applyAlignment="1">
      <alignment horizontal="center" vertical="center"/>
    </xf>
    <xf numFmtId="0" fontId="46" fillId="4" borderId="19" xfId="0" applyFont="1" applyFill="1" applyBorder="1" applyAlignment="1">
      <alignment horizontal="center" vertical="center"/>
    </xf>
    <xf numFmtId="0" fontId="46" fillId="12" borderId="52" xfId="0" applyFont="1" applyFill="1" applyBorder="1" applyAlignment="1">
      <alignment horizontal="center" vertical="center"/>
    </xf>
    <xf numFmtId="0" fontId="0" fillId="3" borderId="0" xfId="0" applyFill="1" applyAlignment="1" applyProtection="1">
      <protection hidden="1"/>
    </xf>
    <xf numFmtId="0" fontId="53" fillId="2" borderId="0" xfId="0" applyFont="1" applyFill="1" applyBorder="1" applyAlignment="1" applyProtection="1">
      <alignment vertical="center"/>
      <protection hidden="1"/>
    </xf>
    <xf numFmtId="9" fontId="59" fillId="2" borderId="53" xfId="0" applyNumberFormat="1" applyFont="1" applyFill="1" applyBorder="1" applyAlignment="1" applyProtection="1">
      <alignment horizontal="center"/>
      <protection hidden="1"/>
    </xf>
    <xf numFmtId="0" fontId="0" fillId="0" borderId="54" xfId="0" applyBorder="1" applyAlignment="1" applyProtection="1">
      <alignment horizontal="center"/>
      <protection hidden="1"/>
    </xf>
    <xf numFmtId="165" fontId="46" fillId="12" borderId="50" xfId="0" applyNumberFormat="1" applyFont="1" applyFill="1" applyBorder="1" applyAlignment="1" applyProtection="1">
      <alignment horizontal="center" vertical="center"/>
      <protection hidden="1"/>
    </xf>
    <xf numFmtId="164" fontId="56" fillId="8" borderId="47" xfId="0" applyNumberFormat="1" applyFont="1" applyFill="1" applyBorder="1" applyAlignment="1" applyProtection="1">
      <alignment horizontal="center"/>
      <protection hidden="1"/>
    </xf>
    <xf numFmtId="166" fontId="46" fillId="13" borderId="56" xfId="0" applyNumberFormat="1" applyFont="1" applyFill="1" applyBorder="1" applyAlignment="1" applyProtection="1">
      <alignment horizontal="center" vertical="center"/>
      <protection hidden="1"/>
    </xf>
    <xf numFmtId="0" fontId="46" fillId="4" borderId="57" xfId="0" applyFont="1" applyFill="1" applyBorder="1" applyAlignment="1" applyProtection="1">
      <alignment horizontal="center" vertical="center"/>
      <protection hidden="1"/>
    </xf>
    <xf numFmtId="165" fontId="46" fillId="13" borderId="57" xfId="0" applyNumberFormat="1" applyFont="1" applyFill="1" applyBorder="1" applyAlignment="1" applyProtection="1">
      <alignment horizontal="center" vertical="center"/>
      <protection hidden="1"/>
    </xf>
    <xf numFmtId="166" fontId="46" fillId="13" borderId="58" xfId="0" applyNumberFormat="1" applyFont="1" applyFill="1" applyBorder="1" applyAlignment="1" applyProtection="1">
      <alignment horizontal="center" vertical="center"/>
      <protection hidden="1"/>
    </xf>
    <xf numFmtId="0" fontId="36" fillId="4" borderId="17" xfId="0" applyFont="1" applyFill="1" applyBorder="1" applyAlignment="1" applyProtection="1">
      <alignment horizontal="center"/>
      <protection hidden="1"/>
    </xf>
    <xf numFmtId="0" fontId="36" fillId="2" borderId="0" xfId="0" applyFont="1" applyFill="1" applyBorder="1" applyAlignment="1" applyProtection="1">
      <protection hidden="1"/>
    </xf>
    <xf numFmtId="0" fontId="37" fillId="2" borderId="0" xfId="0" applyFont="1" applyFill="1" applyBorder="1" applyAlignment="1" applyProtection="1">
      <alignment vertical="center"/>
      <protection hidden="1"/>
    </xf>
    <xf numFmtId="0" fontId="47" fillId="3" borderId="11" xfId="0" applyFont="1" applyFill="1" applyBorder="1" applyProtection="1">
      <protection hidden="1"/>
    </xf>
    <xf numFmtId="0" fontId="47" fillId="3" borderId="9" xfId="0" applyFont="1" applyFill="1" applyBorder="1" applyAlignment="1" applyProtection="1">
      <protection hidden="1"/>
    </xf>
    <xf numFmtId="0" fontId="42" fillId="0" borderId="0" xfId="0" applyFont="1" applyProtection="1">
      <protection hidden="1"/>
    </xf>
    <xf numFmtId="0" fontId="52" fillId="2" borderId="0" xfId="0" applyFont="1" applyFill="1" applyAlignment="1" applyProtection="1">
      <protection hidden="1"/>
    </xf>
    <xf numFmtId="0" fontId="47" fillId="4" borderId="9" xfId="0" applyFont="1" applyFill="1" applyBorder="1" applyAlignment="1" applyProtection="1">
      <protection hidden="1"/>
    </xf>
    <xf numFmtId="0" fontId="51" fillId="2" borderId="0" xfId="0" applyFont="1" applyFill="1" applyProtection="1">
      <protection hidden="1"/>
    </xf>
    <xf numFmtId="164" fontId="56" fillId="2" borderId="48" xfId="0" applyNumberFormat="1" applyFont="1" applyFill="1" applyBorder="1" applyAlignment="1" applyProtection="1">
      <alignment horizontal="center"/>
      <protection hidden="1"/>
    </xf>
    <xf numFmtId="165" fontId="59" fillId="2" borderId="60" xfId="0" applyNumberFormat="1" applyFont="1" applyFill="1" applyBorder="1" applyAlignment="1" applyProtection="1">
      <alignment horizontal="center"/>
      <protection hidden="1"/>
    </xf>
    <xf numFmtId="165" fontId="46" fillId="4" borderId="61" xfId="0" applyNumberFormat="1" applyFont="1" applyFill="1" applyBorder="1" applyAlignment="1" applyProtection="1">
      <alignment horizontal="center"/>
      <protection hidden="1"/>
    </xf>
    <xf numFmtId="0" fontId="36" fillId="4" borderId="45" xfId="0" applyFont="1" applyFill="1" applyBorder="1" applyAlignment="1" applyProtection="1">
      <alignment horizontal="center" vertical="center"/>
      <protection hidden="1"/>
    </xf>
    <xf numFmtId="0" fontId="36" fillId="4" borderId="42" xfId="0" applyFont="1" applyFill="1" applyBorder="1" applyAlignment="1" applyProtection="1">
      <alignment horizontal="center" vertical="center"/>
      <protection hidden="1"/>
    </xf>
    <xf numFmtId="0" fontId="36" fillId="4" borderId="43" xfId="0" applyFont="1" applyFill="1" applyBorder="1" applyAlignment="1" applyProtection="1">
      <alignment horizontal="center" vertical="center"/>
      <protection hidden="1"/>
    </xf>
    <xf numFmtId="0" fontId="36" fillId="4" borderId="46" xfId="0" applyFont="1" applyFill="1" applyBorder="1" applyAlignment="1" applyProtection="1">
      <alignment horizontal="center" vertical="center"/>
      <protection hidden="1"/>
    </xf>
    <xf numFmtId="166" fontId="54" fillId="0" borderId="44" xfId="0" applyNumberFormat="1" applyFont="1" applyBorder="1" applyAlignment="1" applyProtection="1">
      <alignment horizontal="center"/>
      <protection locked="0"/>
    </xf>
    <xf numFmtId="165" fontId="54" fillId="0" borderId="44" xfId="0" applyNumberFormat="1" applyFont="1" applyBorder="1" applyAlignment="1" applyProtection="1">
      <alignment horizontal="center"/>
      <protection locked="0"/>
    </xf>
    <xf numFmtId="1" fontId="54" fillId="0" borderId="44" xfId="0" applyNumberFormat="1" applyFont="1" applyBorder="1" applyAlignment="1" applyProtection="1">
      <alignment horizontal="center"/>
      <protection locked="0"/>
    </xf>
    <xf numFmtId="165" fontId="54" fillId="0" borderId="49" xfId="0" applyNumberFormat="1" applyFont="1" applyBorder="1" applyAlignment="1" applyProtection="1">
      <alignment horizontal="center"/>
      <protection locked="0"/>
    </xf>
    <xf numFmtId="166" fontId="54" fillId="0" borderId="54" xfId="0" applyNumberFormat="1" applyFont="1" applyBorder="1" applyAlignment="1" applyProtection="1">
      <alignment horizontal="center"/>
      <protection locked="0"/>
    </xf>
    <xf numFmtId="1" fontId="54" fillId="0" borderId="54" xfId="0" applyNumberFormat="1" applyFont="1" applyBorder="1" applyAlignment="1" applyProtection="1">
      <alignment horizontal="center"/>
      <protection locked="0"/>
    </xf>
    <xf numFmtId="166" fontId="36" fillId="3" borderId="65" xfId="0" applyNumberFormat="1" applyFont="1" applyFill="1" applyBorder="1" applyAlignment="1" applyProtection="1">
      <alignment horizontal="center" vertical="center"/>
      <protection locked="0"/>
    </xf>
    <xf numFmtId="167" fontId="46" fillId="4" borderId="64" xfId="0" applyNumberFormat="1" applyFont="1" applyFill="1" applyBorder="1" applyAlignment="1" applyProtection="1">
      <alignment horizontal="center" vertical="center"/>
      <protection locked="0"/>
    </xf>
    <xf numFmtId="164" fontId="55" fillId="3" borderId="62" xfId="0" applyNumberFormat="1" applyFont="1" applyFill="1" applyBorder="1" applyAlignment="1" applyProtection="1">
      <alignment horizontal="center"/>
      <protection locked="0"/>
    </xf>
    <xf numFmtId="165" fontId="52" fillId="3" borderId="59" xfId="0" applyNumberFormat="1" applyFont="1" applyFill="1" applyBorder="1" applyAlignment="1" applyProtection="1">
      <alignment horizontal="center"/>
      <protection locked="0"/>
    </xf>
    <xf numFmtId="0" fontId="54" fillId="0" borderId="44" xfId="0" applyFont="1" applyBorder="1" applyAlignment="1" applyProtection="1">
      <alignment horizontal="center"/>
      <protection locked="0"/>
    </xf>
    <xf numFmtId="0" fontId="54" fillId="0" borderId="54" xfId="0" applyFont="1" applyBorder="1" applyAlignment="1" applyProtection="1">
      <alignment horizontal="center"/>
      <protection locked="0"/>
    </xf>
    <xf numFmtId="0" fontId="24" fillId="4" borderId="0" xfId="0" applyFont="1" applyFill="1" applyAlignment="1" applyProtection="1">
      <alignment horizontal="center"/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22" fillId="4" borderId="67" xfId="0" applyFont="1" applyFill="1" applyBorder="1" applyAlignment="1" applyProtection="1">
      <alignment vertical="center"/>
      <protection hidden="1"/>
    </xf>
    <xf numFmtId="0" fontId="22" fillId="4" borderId="70" xfId="0" applyFont="1" applyFill="1" applyBorder="1" applyAlignment="1" applyProtection="1">
      <alignment vertical="center"/>
      <protection hidden="1"/>
    </xf>
    <xf numFmtId="0" fontId="22" fillId="4" borderId="72" xfId="0" applyFont="1" applyFill="1" applyBorder="1" applyAlignment="1" applyProtection="1">
      <alignment vertical="center"/>
      <protection hidden="1"/>
    </xf>
    <xf numFmtId="0" fontId="22" fillId="4" borderId="74" xfId="0" applyFont="1" applyFill="1" applyBorder="1" applyAlignment="1" applyProtection="1">
      <alignment vertical="center"/>
      <protection hidden="1"/>
    </xf>
    <xf numFmtId="0" fontId="22" fillId="4" borderId="77" xfId="0" applyFont="1" applyFill="1" applyBorder="1" applyAlignment="1" applyProtection="1">
      <alignment vertical="center"/>
      <protection hidden="1"/>
    </xf>
    <xf numFmtId="0" fontId="22" fillId="4" borderId="73" xfId="0" applyFont="1" applyFill="1" applyBorder="1" applyAlignment="1" applyProtection="1">
      <alignment vertical="center"/>
      <protection hidden="1"/>
    </xf>
    <xf numFmtId="0" fontId="61" fillId="10" borderId="79" xfId="0" applyFont="1" applyFill="1" applyBorder="1" applyAlignment="1" applyProtection="1">
      <alignment horizontal="center" vertical="center"/>
      <protection hidden="1"/>
    </xf>
    <xf numFmtId="2" fontId="17" fillId="2" borderId="79" xfId="0" applyNumberFormat="1" applyFont="1" applyFill="1" applyBorder="1" applyAlignment="1" applyProtection="1">
      <alignment horizontal="center" vertical="center"/>
      <protection hidden="1"/>
    </xf>
    <xf numFmtId="0" fontId="11" fillId="3" borderId="16" xfId="0" applyFont="1" applyFill="1" applyBorder="1" applyAlignment="1" applyProtection="1">
      <alignment horizontal="center"/>
      <protection hidden="1"/>
    </xf>
    <xf numFmtId="2" fontId="17" fillId="4" borderId="79" xfId="0" applyNumberFormat="1" applyFont="1" applyFill="1" applyBorder="1" applyAlignment="1" applyProtection="1">
      <alignment horizontal="center" vertical="center"/>
      <protection hidden="1"/>
    </xf>
    <xf numFmtId="164" fontId="15" fillId="10" borderId="21" xfId="0" applyNumberFormat="1" applyFont="1" applyFill="1" applyBorder="1" applyAlignment="1">
      <alignment horizontal="center"/>
    </xf>
    <xf numFmtId="0" fontId="22" fillId="4" borderId="0" xfId="0" applyFont="1" applyFill="1" applyBorder="1" applyAlignment="1" applyProtection="1">
      <alignment vertical="center"/>
      <protection hidden="1"/>
    </xf>
    <xf numFmtId="164" fontId="15" fillId="2" borderId="0" xfId="0" applyNumberFormat="1" applyFont="1" applyFill="1" applyBorder="1" applyAlignment="1">
      <alignment horizontal="center" vertical="center"/>
    </xf>
    <xf numFmtId="0" fontId="11" fillId="4" borderId="0" xfId="0" applyFont="1" applyFill="1" applyAlignment="1" applyProtection="1">
      <alignment vertical="center"/>
      <protection hidden="1"/>
    </xf>
    <xf numFmtId="0" fontId="7" fillId="8" borderId="0" xfId="0" applyFont="1" applyFill="1" applyAlignment="1" applyProtection="1">
      <alignment vertical="center"/>
      <protection locked="0"/>
    </xf>
    <xf numFmtId="164" fontId="26" fillId="4" borderId="0" xfId="0" applyNumberFormat="1" applyFont="1" applyFill="1" applyAlignment="1">
      <alignment horizontal="center" vertical="center"/>
    </xf>
    <xf numFmtId="0" fontId="0" fillId="4" borderId="2" xfId="0" applyFill="1" applyBorder="1" applyAlignment="1" applyProtection="1">
      <alignment horizontal="center"/>
      <protection hidden="1"/>
    </xf>
    <xf numFmtId="0" fontId="22" fillId="9" borderId="10" xfId="0" applyFont="1" applyFill="1" applyBorder="1" applyAlignment="1" applyProtection="1">
      <alignment horizontal="center" vertical="center"/>
      <protection hidden="1"/>
    </xf>
    <xf numFmtId="0" fontId="22" fillId="9" borderId="11" xfId="0" applyFont="1" applyFill="1" applyBorder="1" applyAlignment="1" applyProtection="1">
      <alignment horizontal="center" vertical="center"/>
      <protection hidden="1"/>
    </xf>
    <xf numFmtId="0" fontId="0" fillId="4" borderId="14" xfId="0" applyFill="1" applyBorder="1" applyAlignment="1" applyProtection="1">
      <alignment horizontal="center"/>
      <protection hidden="1"/>
    </xf>
    <xf numFmtId="0" fontId="0" fillId="4" borderId="23" xfId="0" applyFill="1" applyBorder="1" applyAlignment="1" applyProtection="1">
      <alignment horizontal="center"/>
      <protection hidden="1"/>
    </xf>
    <xf numFmtId="2" fontId="17" fillId="8" borderId="71" xfId="0" applyNumberFormat="1" applyFont="1" applyFill="1" applyBorder="1" applyAlignment="1" applyProtection="1">
      <alignment horizontal="center" vertical="center"/>
      <protection hidden="1"/>
    </xf>
    <xf numFmtId="2" fontId="17" fillId="8" borderId="78" xfId="0" applyNumberFormat="1" applyFont="1" applyFill="1" applyBorder="1" applyAlignment="1" applyProtection="1">
      <alignment horizontal="center" vertical="center"/>
      <protection hidden="1"/>
    </xf>
    <xf numFmtId="0" fontId="22" fillId="9" borderId="2" xfId="0" applyFont="1" applyFill="1" applyBorder="1" applyAlignment="1" applyProtection="1">
      <alignment horizontal="center" vertical="center"/>
      <protection hidden="1"/>
    </xf>
    <xf numFmtId="0" fontId="22" fillId="9" borderId="12" xfId="0" applyFont="1" applyFill="1" applyBorder="1" applyAlignment="1" applyProtection="1">
      <alignment horizontal="center" vertical="center"/>
      <protection hidden="1"/>
    </xf>
    <xf numFmtId="2" fontId="17" fillId="8" borderId="69" xfId="0" applyNumberFormat="1" applyFont="1" applyFill="1" applyBorder="1" applyAlignment="1" applyProtection="1">
      <alignment horizontal="center" vertical="center"/>
      <protection hidden="1"/>
    </xf>
    <xf numFmtId="2" fontId="17" fillId="8" borderId="76" xfId="0" applyNumberFormat="1" applyFont="1" applyFill="1" applyBorder="1" applyAlignment="1" applyProtection="1">
      <alignment horizontal="center" vertical="center"/>
      <protection hidden="1"/>
    </xf>
    <xf numFmtId="0" fontId="22" fillId="9" borderId="3" xfId="0" applyFont="1" applyFill="1" applyBorder="1" applyAlignment="1" applyProtection="1">
      <alignment horizontal="center" vertical="center"/>
      <protection hidden="1"/>
    </xf>
    <xf numFmtId="0" fontId="22" fillId="9" borderId="17" xfId="0" applyFont="1" applyFill="1" applyBorder="1" applyAlignment="1" applyProtection="1">
      <alignment horizontal="center" vertical="center"/>
      <protection hidden="1"/>
    </xf>
    <xf numFmtId="2" fontId="17" fillId="8" borderId="68" xfId="0" applyNumberFormat="1" applyFont="1" applyFill="1" applyBorder="1" applyAlignment="1" applyProtection="1">
      <alignment horizontal="center" vertical="center"/>
      <protection hidden="1"/>
    </xf>
    <xf numFmtId="2" fontId="17" fillId="8" borderId="75" xfId="0" applyNumberFormat="1" applyFont="1" applyFill="1" applyBorder="1" applyAlignment="1" applyProtection="1">
      <alignment horizontal="center" vertical="center"/>
      <protection hidden="1"/>
    </xf>
    <xf numFmtId="0" fontId="36" fillId="7" borderId="34" xfId="0" applyFont="1" applyFill="1" applyBorder="1" applyAlignment="1" applyProtection="1">
      <alignment horizontal="center" vertical="center"/>
      <protection hidden="1"/>
    </xf>
    <xf numFmtId="0" fontId="37" fillId="2" borderId="2" xfId="0" applyFont="1" applyFill="1" applyBorder="1" applyAlignment="1" applyProtection="1">
      <alignment horizontal="center" vertical="center" wrapText="1"/>
      <protection hidden="1"/>
    </xf>
    <xf numFmtId="0" fontId="37" fillId="2" borderId="0" xfId="0" applyFont="1" applyFill="1" applyAlignment="1" applyProtection="1">
      <alignment horizontal="center" vertical="center" wrapText="1"/>
      <protection hidden="1"/>
    </xf>
    <xf numFmtId="0" fontId="39" fillId="2" borderId="34" xfId="0" applyFont="1" applyFill="1" applyBorder="1" applyAlignment="1" applyProtection="1">
      <alignment horizontal="center" vertical="center" wrapText="1"/>
      <protection hidden="1"/>
    </xf>
    <xf numFmtId="0" fontId="39" fillId="2" borderId="0" xfId="0" applyFont="1" applyFill="1" applyAlignment="1" applyProtection="1">
      <alignment horizontal="center" vertical="center" wrapText="1"/>
      <protection hidden="1"/>
    </xf>
    <xf numFmtId="0" fontId="0" fillId="4" borderId="10" xfId="0" applyFill="1" applyBorder="1" applyAlignment="1" applyProtection="1">
      <alignment horizontal="center"/>
      <protection hidden="1"/>
    </xf>
    <xf numFmtId="0" fontId="0" fillId="4" borderId="0" xfId="0" applyFill="1" applyAlignment="1" applyProtection="1">
      <alignment horizontal="center"/>
      <protection hidden="1"/>
    </xf>
    <xf numFmtId="0" fontId="22" fillId="9" borderId="6" xfId="0" applyFont="1" applyFill="1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6" fillId="0" borderId="80" xfId="0" applyFont="1" applyBorder="1" applyAlignment="1" applyProtection="1">
      <alignment horizontal="center" vertical="center"/>
      <protection hidden="1"/>
    </xf>
    <xf numFmtId="0" fontId="16" fillId="0" borderId="76" xfId="0" applyFont="1" applyBorder="1" applyAlignment="1" applyProtection="1">
      <alignment horizontal="center" vertical="center"/>
      <protection hidden="1"/>
    </xf>
    <xf numFmtId="2" fontId="17" fillId="8" borderId="66" xfId="0" applyNumberFormat="1" applyFont="1" applyFill="1" applyBorder="1" applyAlignment="1" applyProtection="1">
      <alignment horizontal="center" vertical="center"/>
      <protection hidden="1"/>
    </xf>
    <xf numFmtId="2" fontId="17" fillId="8" borderId="73" xfId="0" applyNumberFormat="1" applyFont="1" applyFill="1" applyBorder="1" applyAlignment="1" applyProtection="1">
      <alignment horizontal="center" vertical="center"/>
      <protection hidden="1"/>
    </xf>
    <xf numFmtId="0" fontId="29" fillId="4" borderId="0" xfId="0" applyFont="1" applyFill="1" applyAlignment="1" applyProtection="1">
      <alignment horizontal="center" vertical="center"/>
      <protection hidden="1"/>
    </xf>
    <xf numFmtId="0" fontId="29" fillId="4" borderId="0" xfId="0" applyFont="1" applyFill="1" applyBorder="1" applyAlignment="1" applyProtection="1">
      <alignment horizontal="center" vertical="center"/>
      <protection hidden="1"/>
    </xf>
    <xf numFmtId="0" fontId="24" fillId="2" borderId="7" xfId="0" applyFont="1" applyFill="1" applyBorder="1" applyAlignment="1" applyProtection="1">
      <alignment horizontal="center" vertical="center"/>
      <protection hidden="1"/>
    </xf>
    <xf numFmtId="0" fontId="24" fillId="2" borderId="0" xfId="0" applyFont="1" applyFill="1" applyAlignment="1" applyProtection="1">
      <alignment horizontal="center" vertical="center"/>
      <protection hidden="1"/>
    </xf>
    <xf numFmtId="0" fontId="35" fillId="3" borderId="0" xfId="0" applyFont="1" applyFill="1" applyAlignment="1" applyProtection="1">
      <alignment horizontal="center" vertical="center"/>
      <protection hidden="1"/>
    </xf>
    <xf numFmtId="0" fontId="36" fillId="5" borderId="34" xfId="0" applyFont="1" applyFill="1" applyBorder="1" applyAlignment="1" applyProtection="1">
      <alignment horizontal="center" vertical="center"/>
      <protection hidden="1"/>
    </xf>
    <xf numFmtId="0" fontId="37" fillId="2" borderId="2" xfId="0" applyFont="1" applyFill="1" applyBorder="1" applyAlignment="1" applyProtection="1">
      <alignment horizontal="left" vertical="center" wrapText="1"/>
      <protection hidden="1"/>
    </xf>
    <xf numFmtId="0" fontId="37" fillId="2" borderId="0" xfId="0" applyFont="1" applyFill="1" applyBorder="1" applyAlignment="1" applyProtection="1">
      <alignment horizontal="left" vertical="center" wrapText="1"/>
      <protection hidden="1"/>
    </xf>
    <xf numFmtId="0" fontId="37" fillId="6" borderId="34" xfId="0" applyFont="1" applyFill="1" applyBorder="1" applyAlignment="1" applyProtection="1">
      <alignment horizontal="center" vertical="center"/>
      <protection hidden="1"/>
    </xf>
    <xf numFmtId="0" fontId="37" fillId="2" borderId="0" xfId="0" applyFont="1" applyFill="1" applyAlignment="1" applyProtection="1">
      <alignment horizontal="left" vertical="center" wrapText="1"/>
      <protection hidden="1"/>
    </xf>
    <xf numFmtId="0" fontId="24" fillId="4" borderId="0" xfId="0" applyFont="1" applyFill="1" applyAlignment="1" applyProtection="1">
      <alignment horizontal="center"/>
      <protection hidden="1"/>
    </xf>
    <xf numFmtId="0" fontId="23" fillId="4" borderId="40" xfId="0" applyFont="1" applyFill="1" applyBorder="1" applyAlignment="1" applyProtection="1">
      <alignment horizontal="center"/>
      <protection hidden="1"/>
    </xf>
    <xf numFmtId="0" fontId="23" fillId="4" borderId="0" xfId="0" applyFont="1" applyFill="1" applyBorder="1" applyAlignment="1" applyProtection="1">
      <alignment horizontal="center"/>
      <protection hidden="1"/>
    </xf>
    <xf numFmtId="0" fontId="34" fillId="0" borderId="2" xfId="0" applyFont="1" applyBorder="1" applyAlignment="1" applyProtection="1">
      <alignment horizontal="center" vertical="center"/>
      <protection hidden="1"/>
    </xf>
    <xf numFmtId="0" fontId="34" fillId="0" borderId="0" xfId="0" applyFont="1" applyBorder="1" applyAlignment="1" applyProtection="1">
      <alignment horizontal="center" vertical="center"/>
      <protection hidden="1"/>
    </xf>
    <xf numFmtId="0" fontId="53" fillId="3" borderId="0" xfId="0" applyFont="1" applyFill="1" applyBorder="1" applyAlignment="1" applyProtection="1">
      <alignment horizontal="center" vertical="center"/>
      <protection hidden="1"/>
    </xf>
    <xf numFmtId="0" fontId="0" fillId="3" borderId="0" xfId="0" applyFill="1" applyBorder="1" applyAlignment="1" applyProtection="1">
      <alignment horizontal="center"/>
      <protection hidden="1"/>
    </xf>
    <xf numFmtId="0" fontId="0" fillId="3" borderId="13" xfId="0" applyFill="1" applyBorder="1" applyAlignment="1" applyProtection="1">
      <alignment horizontal="center"/>
      <protection hidden="1"/>
    </xf>
    <xf numFmtId="0" fontId="0" fillId="4" borderId="55" xfId="0" applyFill="1" applyBorder="1" applyAlignment="1" applyProtection="1">
      <alignment horizontal="center"/>
      <protection hidden="1"/>
    </xf>
    <xf numFmtId="0" fontId="60" fillId="2" borderId="0" xfId="0" applyFont="1" applyFill="1" applyBorder="1" applyAlignment="1" applyProtection="1">
      <alignment horizontal="justify" vertical="center"/>
      <protection hidden="1"/>
    </xf>
    <xf numFmtId="0" fontId="60" fillId="2" borderId="63" xfId="0" applyFont="1" applyFill="1" applyBorder="1" applyAlignment="1" applyProtection="1">
      <alignment horizontal="justify" vertical="center"/>
      <protection hidden="1"/>
    </xf>
    <xf numFmtId="164" fontId="55" fillId="9" borderId="2" xfId="0" applyNumberFormat="1" applyFont="1" applyFill="1" applyBorder="1" applyAlignment="1" applyProtection="1">
      <alignment horizontal="center" vertical="center"/>
      <protection locked="0"/>
    </xf>
    <xf numFmtId="164" fontId="55" fillId="9" borderId="12" xfId="0" applyNumberFormat="1" applyFont="1" applyFill="1" applyBorder="1" applyAlignment="1" applyProtection="1">
      <alignment horizontal="center" vertical="center"/>
      <protection locked="0"/>
    </xf>
    <xf numFmtId="0" fontId="57" fillId="0" borderId="13" xfId="0" applyFont="1" applyBorder="1" applyAlignment="1" applyProtection="1">
      <alignment horizontal="center" vertical="center"/>
      <protection hidden="1"/>
    </xf>
    <xf numFmtId="0" fontId="44" fillId="2" borderId="51" xfId="0" applyFont="1" applyFill="1" applyBorder="1" applyAlignment="1">
      <alignment horizontal="center" vertical="center"/>
    </xf>
    <xf numFmtId="0" fontId="44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9" fontId="0" fillId="0" borderId="0" xfId="0" applyNumberFormat="1" applyAlignment="1">
      <alignment horizontal="center" vertical="center" wrapText="1"/>
    </xf>
  </cellXfs>
  <cellStyles count="7">
    <cellStyle name="Hipervínculo" xfId="1" builtinId="8" hidden="1"/>
    <cellStyle name="Hipervínculo" xfId="6" builtinId="8"/>
    <cellStyle name="Hipervínculo visitado" xfId="2" builtinId="9" hidden="1"/>
    <cellStyle name="Normal" xfId="0" builtinId="0"/>
    <cellStyle name="Normal 2" xfId="4" xr:uid="{00000000-0005-0000-0000-000003000000}"/>
    <cellStyle name="Normal 3" xfId="3" xr:uid="{00000000-0005-0000-0000-000004000000}"/>
    <cellStyle name="Porcentaje" xfId="5" builtinId="5"/>
  </cellStyles>
  <dxfs count="39">
    <dxf>
      <fill>
        <patternFill>
          <bgColor theme="6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6" tint="-0.24994659260841701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6" tint="-0.24994659260841701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6" tint="-0.24994659260841701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6" tint="-0.24994659260841701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6" tint="-0.24994659260841701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6" tint="-0.24994659260841701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6" tint="-0.24994659260841701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6" tint="-0.24994659260841701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6" tint="-0.24994659260841701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6" tint="-0.24994659260841701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6" tint="-0.24994659260841701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6" tint="-0.24994659260841701"/>
        </patternFill>
      </fill>
    </dxf>
  </dxfs>
  <tableStyles count="0" defaultTableStyle="TableStyleMedium9" defaultPivotStyle="PivotStyleMedium4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image" Target="../media/image7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190503</xdr:colOff>
      <xdr:row>1</xdr:row>
      <xdr:rowOff>81641</xdr:rowOff>
    </xdr:from>
    <xdr:to>
      <xdr:col>2</xdr:col>
      <xdr:colOff>784077</xdr:colOff>
      <xdr:row>4</xdr:row>
      <xdr:rowOff>163285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4328"/>
        <a:stretch/>
      </xdr:blipFill>
      <xdr:spPr>
        <a:xfrm>
          <a:off x="1183824" y="285748"/>
          <a:ext cx="593574" cy="734787"/>
        </a:xfrm>
        <a:prstGeom prst="rect">
          <a:avLst/>
        </a:prstGeom>
        <a:ln w="50800">
          <a:solidFill>
            <a:schemeClr val="bg1"/>
          </a:solidFill>
        </a:ln>
      </xdr:spPr>
    </xdr:pic>
    <xdr:clientData/>
  </xdr:twoCellAnchor>
  <xdr:twoCellAnchor editAs="oneCell">
    <xdr:from>
      <xdr:col>26</xdr:col>
      <xdr:colOff>163285</xdr:colOff>
      <xdr:row>1</xdr:row>
      <xdr:rowOff>190499</xdr:rowOff>
    </xdr:from>
    <xdr:to>
      <xdr:col>26</xdr:col>
      <xdr:colOff>1374321</xdr:colOff>
      <xdr:row>4</xdr:row>
      <xdr:rowOff>69759</xdr:rowOff>
    </xdr:to>
    <xdr:pic>
      <xdr:nvPicPr>
        <xdr:cNvPr id="4" name="Imagen 3" descr="C:\Users\wespinoza\Pictures\BROCHURE  JPG MERCADEO\PNG\Cierre Banco-02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406" t="19586" r="46740" b="19510"/>
        <a:stretch/>
      </xdr:blipFill>
      <xdr:spPr bwMode="auto">
        <a:xfrm>
          <a:off x="26357035" y="394606"/>
          <a:ext cx="1211036" cy="53240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18</xdr:col>
      <xdr:colOff>408217</xdr:colOff>
      <xdr:row>1</xdr:row>
      <xdr:rowOff>190781</xdr:rowOff>
    </xdr:from>
    <xdr:to>
      <xdr:col>24</xdr:col>
      <xdr:colOff>1809751</xdr:colOff>
      <xdr:row>4</xdr:row>
      <xdr:rowOff>40542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3406" t="20595" r="2272" b="21162"/>
        <a:stretch/>
      </xdr:blipFill>
      <xdr:spPr>
        <a:xfrm>
          <a:off x="18927538" y="394888"/>
          <a:ext cx="7157356" cy="502904"/>
        </a:xfrm>
        <a:prstGeom prst="rect">
          <a:avLst/>
        </a:prstGeom>
      </xdr:spPr>
    </xdr:pic>
    <xdr:clientData/>
  </xdr:twoCellAnchor>
  <xdr:twoCellAnchor editAs="oneCell">
    <xdr:from>
      <xdr:col>2</xdr:col>
      <xdr:colOff>1853295</xdr:colOff>
      <xdr:row>1</xdr:row>
      <xdr:rowOff>179894</xdr:rowOff>
    </xdr:from>
    <xdr:to>
      <xdr:col>8</xdr:col>
      <xdr:colOff>1076020</xdr:colOff>
      <xdr:row>4</xdr:row>
      <xdr:rowOff>29655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3406" t="20595" r="2272" b="21162"/>
        <a:stretch/>
      </xdr:blipFill>
      <xdr:spPr>
        <a:xfrm>
          <a:off x="2846616" y="384001"/>
          <a:ext cx="7157356" cy="502904"/>
        </a:xfrm>
        <a:prstGeom prst="rect">
          <a:avLst/>
        </a:prstGeom>
      </xdr:spPr>
    </xdr:pic>
    <xdr:clientData/>
  </xdr:twoCellAnchor>
  <xdr:twoCellAnchor>
    <xdr:from>
      <xdr:col>16</xdr:col>
      <xdr:colOff>1755322</xdr:colOff>
      <xdr:row>106</xdr:row>
      <xdr:rowOff>421821</xdr:rowOff>
    </xdr:from>
    <xdr:to>
      <xdr:col>18</xdr:col>
      <xdr:colOff>1646465</xdr:colOff>
      <xdr:row>106</xdr:row>
      <xdr:rowOff>922868</xdr:rowOff>
    </xdr:to>
    <xdr:grpSp>
      <xdr:nvGrpSpPr>
        <xdr:cNvPr id="7" name="4 Grupo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pSpPr/>
      </xdr:nvGrpSpPr>
      <xdr:grpSpPr>
        <a:xfrm>
          <a:off x="18351234" y="35877233"/>
          <a:ext cx="1796143" cy="501047"/>
          <a:chOff x="5344583" y="19071167"/>
          <a:chExt cx="1559349" cy="334858"/>
        </a:xfrm>
      </xdr:grpSpPr>
      <xdr:pic>
        <xdr:nvPicPr>
          <xdr:cNvPr id="8" name="5 Imagen" descr="Facebook (App เฟสบุ๊ค บน Android iOS และ Windows Phone)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PicPr/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344583" y="19081751"/>
            <a:ext cx="299720" cy="299720"/>
          </a:xfrm>
          <a:prstGeom prst="rect">
            <a:avLst/>
          </a:prstGeom>
          <a:noFill/>
          <a:ln>
            <a:noFill/>
          </a:ln>
        </xdr:spPr>
      </xdr:pic>
      <xdr:pic>
        <xdr:nvPicPr>
          <xdr:cNvPr id="9" name="6 Imagen" descr="twitter_new_bird-iphone.png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PicPr/>
        </xdr:nvPicPr>
        <xdr:blipFill rotWithShape="1">
          <a:blip xmlns:r="http://schemas.openxmlformats.org/officeDocument/2006/relationships" r:embed="rId5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3301" t="14797" r="23107" b="14320"/>
          <a:stretch/>
        </xdr:blipFill>
        <xdr:spPr bwMode="auto">
          <a:xfrm>
            <a:off x="5715000" y="19071167"/>
            <a:ext cx="308610" cy="306705"/>
          </a:xfrm>
          <a:prstGeom prst="rect">
            <a:avLst/>
          </a:prstGeom>
          <a:noFill/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  <xdr:pic>
        <xdr:nvPicPr>
          <xdr:cNvPr id="10" name="8 Imagen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PicPr/>
        </xdr:nvPicPr>
        <xdr:blipFill>
          <a:blip xmlns:r="http://schemas.openxmlformats.org/officeDocument/2006/relationships" r:embed="rId6"/>
          <a:stretch>
            <a:fillRect/>
          </a:stretch>
        </xdr:blipFill>
        <xdr:spPr>
          <a:xfrm>
            <a:off x="6117167" y="19092335"/>
            <a:ext cx="786765" cy="313690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43296</xdr:colOff>
      <xdr:row>5</xdr:row>
      <xdr:rowOff>60614</xdr:rowOff>
    </xdr:from>
    <xdr:to>
      <xdr:col>14</xdr:col>
      <xdr:colOff>0</xdr:colOff>
      <xdr:row>8</xdr:row>
      <xdr:rowOff>331008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1761B003-32A5-4F3C-A7C2-B4901BBE063A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86114" y="1688523"/>
          <a:ext cx="4416136" cy="138741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1091047</xdr:colOff>
      <xdr:row>2</xdr:row>
      <xdr:rowOff>17318</xdr:rowOff>
    </xdr:from>
    <xdr:to>
      <xdr:col>9</xdr:col>
      <xdr:colOff>329047</xdr:colOff>
      <xdr:row>2</xdr:row>
      <xdr:rowOff>403943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4211AFC1-38C6-4E0F-B322-2BEB853D4C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3406" t="20595" r="2272" b="21162"/>
        <a:stretch/>
      </xdr:blipFill>
      <xdr:spPr>
        <a:xfrm>
          <a:off x="6823365" y="458932"/>
          <a:ext cx="5715000" cy="386625"/>
        </a:xfrm>
        <a:prstGeom prst="rect">
          <a:avLst/>
        </a:prstGeom>
      </xdr:spPr>
    </xdr:pic>
    <xdr:clientData/>
  </xdr:twoCellAnchor>
  <xdr:twoCellAnchor editAs="oneCell">
    <xdr:from>
      <xdr:col>9</xdr:col>
      <xdr:colOff>432955</xdr:colOff>
      <xdr:row>2</xdr:row>
      <xdr:rowOff>34635</xdr:rowOff>
    </xdr:from>
    <xdr:to>
      <xdr:col>9</xdr:col>
      <xdr:colOff>1333501</xdr:colOff>
      <xdr:row>3</xdr:row>
      <xdr:rowOff>9145</xdr:rowOff>
    </xdr:to>
    <xdr:pic>
      <xdr:nvPicPr>
        <xdr:cNvPr id="15" name="Imagen 14" descr="C:\Users\wespinoza\Pictures\BROCHURE  JPG MERCADEO\PNG\Cierre Banco-02.png">
          <a:extLst>
            <a:ext uri="{FF2B5EF4-FFF2-40B4-BE49-F238E27FC236}">
              <a16:creationId xmlns:a16="http://schemas.microsoft.com/office/drawing/2014/main" id="{EEABC970-B8C6-4577-B47F-88E40E5E3893}"/>
            </a:ext>
          </a:extLst>
        </xdr:cNvPr>
        <xdr:cNvPicPr/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406" t="19586" r="46740" b="19510"/>
        <a:stretch/>
      </xdr:blipFill>
      <xdr:spPr bwMode="auto">
        <a:xfrm>
          <a:off x="12642273" y="476249"/>
          <a:ext cx="900546" cy="3814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714375</xdr:colOff>
      <xdr:row>7</xdr:row>
      <xdr:rowOff>9525</xdr:rowOff>
    </xdr:from>
    <xdr:to>
      <xdr:col>8</xdr:col>
      <xdr:colOff>789727</xdr:colOff>
      <xdr:row>20</xdr:row>
      <xdr:rowOff>66343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4375" y="1409700"/>
          <a:ext cx="6780952" cy="2657143"/>
        </a:xfrm>
        <a:prstGeom prst="rect">
          <a:avLst/>
        </a:prstGeom>
      </xdr:spPr>
    </xdr:pic>
    <xdr:clientData/>
  </xdr:twoCellAnchor>
  <xdr:twoCellAnchor editAs="oneCell">
    <xdr:from>
      <xdr:col>8</xdr:col>
      <xdr:colOff>685800</xdr:colOff>
      <xdr:row>1</xdr:row>
      <xdr:rowOff>57150</xdr:rowOff>
    </xdr:from>
    <xdr:to>
      <xdr:col>13</xdr:col>
      <xdr:colOff>1561250</xdr:colOff>
      <xdr:row>26</xdr:row>
      <xdr:rowOff>123192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91400" y="257175"/>
          <a:ext cx="6800000" cy="5066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intranetbp/Paginas/Default.aspx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AB1048356"/>
  <sheetViews>
    <sheetView showGridLines="0" showRowColHeaders="0" tabSelected="1" zoomScale="85" zoomScaleNormal="85" zoomScaleSheetLayoutView="70" workbookViewId="0">
      <selection activeCell="C105" sqref="C105:E105"/>
    </sheetView>
  </sheetViews>
  <sheetFormatPr baseColWidth="10" defaultColWidth="11" defaultRowHeight="26.25"/>
  <cols>
    <col min="1" max="1" width="11" style="1" customWidth="1"/>
    <col min="2" max="2" width="2.25" style="1" customWidth="1"/>
    <col min="3" max="3" width="52.5" style="1" customWidth="1"/>
    <col min="4" max="4" width="1.125" style="3" customWidth="1"/>
    <col min="5" max="5" width="24.375" style="20" bestFit="1" customWidth="1"/>
    <col min="6" max="6" width="0.75" style="20" customWidth="1"/>
    <col min="7" max="7" width="24.375" style="20" bestFit="1" customWidth="1"/>
    <col min="8" max="8" width="0.75" style="20" customWidth="1"/>
    <col min="9" max="9" width="24.375" style="20" bestFit="1" customWidth="1"/>
    <col min="10" max="10" width="0.75" style="20" customWidth="1"/>
    <col min="11" max="11" width="24.375" style="20" bestFit="1" customWidth="1"/>
    <col min="12" max="12" width="0.75" style="20" customWidth="1"/>
    <col min="13" max="13" width="24.375" style="20" customWidth="1"/>
    <col min="14" max="14" width="0.625" style="20" customWidth="1"/>
    <col min="15" max="15" width="24.375" style="20" bestFit="1" customWidth="1"/>
    <col min="16" max="16" width="0.875" style="20" customWidth="1"/>
    <col min="17" max="17" width="24.375" style="20" customWidth="1"/>
    <col min="18" max="18" width="0.625" style="20" customWidth="1"/>
    <col min="19" max="19" width="24.375" style="20" bestFit="1" customWidth="1"/>
    <col min="20" max="20" width="0.75" style="20" customWidth="1"/>
    <col min="21" max="21" width="24.375" style="20" bestFit="1" customWidth="1"/>
    <col min="22" max="22" width="0.75" style="20" customWidth="1"/>
    <col min="23" max="23" width="24.375" style="20" bestFit="1" customWidth="1"/>
    <col min="24" max="24" width="0.625" style="20" customWidth="1"/>
    <col min="25" max="25" width="24.375" style="20" bestFit="1" customWidth="1"/>
    <col min="26" max="26" width="0.75" style="20" customWidth="1"/>
    <col min="27" max="27" width="24.375" style="20" bestFit="1" customWidth="1"/>
    <col min="28" max="28" width="1.5" style="3" customWidth="1"/>
    <col min="29" max="16384" width="11" style="3"/>
  </cols>
  <sheetData>
    <row r="1" spans="1:28" ht="15.75" customHeight="1">
      <c r="A1" s="3"/>
      <c r="B1" s="191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  <c r="T1" s="212"/>
      <c r="U1" s="212"/>
      <c r="V1" s="212"/>
      <c r="W1" s="212"/>
      <c r="X1" s="212"/>
      <c r="Y1" s="212"/>
      <c r="Z1" s="212"/>
      <c r="AA1" s="212"/>
      <c r="AB1" s="194"/>
    </row>
    <row r="2" spans="1:28" ht="17.25" customHeight="1">
      <c r="A2" s="3"/>
      <c r="B2" s="211"/>
      <c r="C2" s="214" t="s">
        <v>60</v>
      </c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  <c r="O2" s="214"/>
      <c r="P2" s="214"/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4"/>
      <c r="AB2" s="194"/>
    </row>
    <row r="3" spans="1:28" ht="17.25" customHeight="1">
      <c r="A3" s="3"/>
      <c r="B3" s="211"/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194"/>
    </row>
    <row r="4" spans="1:28" ht="17.25" customHeight="1">
      <c r="A4" s="3"/>
      <c r="B4" s="211"/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194"/>
    </row>
    <row r="5" spans="1:28" ht="17.25" customHeight="1">
      <c r="A5" s="3"/>
      <c r="B5" s="211"/>
      <c r="C5" s="214"/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194"/>
    </row>
    <row r="6" spans="1:28" ht="23.25" customHeight="1">
      <c r="A6" s="30"/>
      <c r="B6" s="191"/>
      <c r="C6" s="26" t="s">
        <v>59</v>
      </c>
      <c r="D6" s="25"/>
      <c r="E6" s="192" t="s">
        <v>58</v>
      </c>
      <c r="F6" s="48"/>
      <c r="G6" s="192" t="s">
        <v>71</v>
      </c>
      <c r="H6" s="48"/>
      <c r="I6" s="192" t="s">
        <v>72</v>
      </c>
      <c r="J6" s="48"/>
      <c r="K6" s="192" t="s">
        <v>73</v>
      </c>
      <c r="L6" s="48"/>
      <c r="M6" s="192" t="s">
        <v>74</v>
      </c>
      <c r="N6" s="48"/>
      <c r="O6" s="198" t="s">
        <v>75</v>
      </c>
      <c r="P6" s="39"/>
      <c r="Q6" s="202" t="s">
        <v>76</v>
      </c>
      <c r="R6" s="48"/>
      <c r="S6" s="192" t="s">
        <v>77</v>
      </c>
      <c r="T6" s="48"/>
      <c r="U6" s="192" t="s">
        <v>78</v>
      </c>
      <c r="V6" s="48"/>
      <c r="W6" s="192" t="s">
        <v>79</v>
      </c>
      <c r="X6" s="48"/>
      <c r="Y6" s="192" t="s">
        <v>80</v>
      </c>
      <c r="Z6" s="48"/>
      <c r="AA6" s="213" t="s">
        <v>81</v>
      </c>
      <c r="AB6" s="195"/>
    </row>
    <row r="7" spans="1:28" ht="10.5" customHeight="1">
      <c r="A7" s="10"/>
      <c r="B7" s="191"/>
      <c r="C7" s="221" t="s">
        <v>64</v>
      </c>
      <c r="D7" s="23"/>
      <c r="E7" s="192"/>
      <c r="F7" s="48"/>
      <c r="G7" s="192"/>
      <c r="H7" s="48"/>
      <c r="I7" s="192"/>
      <c r="J7" s="48"/>
      <c r="K7" s="192"/>
      <c r="L7" s="48"/>
      <c r="M7" s="192"/>
      <c r="N7" s="48"/>
      <c r="O7" s="198"/>
      <c r="P7" s="39"/>
      <c r="Q7" s="202"/>
      <c r="R7" s="48"/>
      <c r="S7" s="192"/>
      <c r="T7" s="48"/>
      <c r="U7" s="192"/>
      <c r="V7" s="48"/>
      <c r="W7" s="192"/>
      <c r="X7" s="48"/>
      <c r="Y7" s="192"/>
      <c r="Z7" s="48"/>
      <c r="AA7" s="198"/>
      <c r="AB7" s="195"/>
    </row>
    <row r="8" spans="1:28" ht="10.5" customHeight="1">
      <c r="A8" s="10"/>
      <c r="B8" s="191"/>
      <c r="C8" s="222"/>
      <c r="D8" s="23"/>
      <c r="E8" s="193"/>
      <c r="F8" s="82"/>
      <c r="G8" s="193"/>
      <c r="H8" s="82"/>
      <c r="I8" s="193"/>
      <c r="J8" s="82"/>
      <c r="K8" s="193"/>
      <c r="L8" s="82"/>
      <c r="M8" s="193"/>
      <c r="N8" s="82"/>
      <c r="O8" s="199"/>
      <c r="P8" s="83"/>
      <c r="Q8" s="203"/>
      <c r="R8" s="82"/>
      <c r="S8" s="193"/>
      <c r="T8" s="82"/>
      <c r="U8" s="193"/>
      <c r="V8" s="82"/>
      <c r="W8" s="193"/>
      <c r="X8" s="82"/>
      <c r="Y8" s="193"/>
      <c r="Z8" s="82"/>
      <c r="AA8" s="199"/>
      <c r="AB8" s="195"/>
    </row>
    <row r="9" spans="1:28" ht="9.75" customHeight="1">
      <c r="A9" s="10"/>
      <c r="B9" s="191"/>
      <c r="C9" s="67"/>
      <c r="D9" s="67"/>
      <c r="E9" s="80"/>
      <c r="F9" s="48"/>
      <c r="G9" s="81"/>
      <c r="H9" s="48"/>
      <c r="I9" s="81"/>
      <c r="J9" s="48"/>
      <c r="K9" s="81"/>
      <c r="L9" s="48"/>
      <c r="M9" s="81"/>
      <c r="N9" s="48"/>
      <c r="O9" s="81"/>
      <c r="P9" s="48"/>
      <c r="Q9" s="81"/>
      <c r="R9" s="48"/>
      <c r="S9" s="81"/>
      <c r="T9" s="48"/>
      <c r="U9" s="81"/>
      <c r="V9" s="48"/>
      <c r="W9" s="81"/>
      <c r="X9" s="48"/>
      <c r="Y9" s="81"/>
      <c r="Z9" s="48"/>
      <c r="AA9" s="81"/>
      <c r="AB9" s="195"/>
    </row>
    <row r="10" spans="1:28" ht="5.25" customHeight="1">
      <c r="A10" s="10"/>
      <c r="B10" s="191"/>
      <c r="C10" s="22"/>
      <c r="D10" s="229"/>
      <c r="E10" s="60"/>
      <c r="F10" s="41"/>
      <c r="G10" s="58"/>
      <c r="H10" s="41"/>
      <c r="I10" s="59"/>
      <c r="J10" s="39"/>
      <c r="K10" s="51"/>
      <c r="L10" s="41"/>
      <c r="M10" s="58"/>
      <c r="N10" s="41"/>
      <c r="O10" s="59"/>
      <c r="P10" s="39"/>
      <c r="Q10" s="60"/>
      <c r="R10" s="41"/>
      <c r="S10" s="58"/>
      <c r="T10" s="41"/>
      <c r="U10" s="58"/>
      <c r="V10" s="41"/>
      <c r="W10" s="58"/>
      <c r="X10" s="41"/>
      <c r="Y10" s="58"/>
      <c r="Z10" s="41"/>
      <c r="AA10" s="58"/>
      <c r="AB10" s="195"/>
    </row>
    <row r="11" spans="1:28" ht="25.5" customHeight="1">
      <c r="A11" s="10"/>
      <c r="B11" s="191"/>
      <c r="C11" s="106" t="s">
        <v>0</v>
      </c>
      <c r="D11" s="229"/>
      <c r="E11" s="64">
        <v>0</v>
      </c>
      <c r="F11" s="40"/>
      <c r="G11" s="61">
        <v>0</v>
      </c>
      <c r="H11" s="40"/>
      <c r="I11" s="61">
        <v>0</v>
      </c>
      <c r="J11" s="40"/>
      <c r="K11" s="61">
        <v>0</v>
      </c>
      <c r="L11" s="40">
        <v>0</v>
      </c>
      <c r="M11" s="61">
        <v>0</v>
      </c>
      <c r="N11" s="40"/>
      <c r="O11" s="62">
        <v>0</v>
      </c>
      <c r="P11" s="39">
        <v>0</v>
      </c>
      <c r="Q11" s="64">
        <v>0</v>
      </c>
      <c r="R11" s="40"/>
      <c r="S11" s="61">
        <v>0</v>
      </c>
      <c r="T11" s="40"/>
      <c r="U11" s="61">
        <v>0</v>
      </c>
      <c r="V11" s="40"/>
      <c r="W11" s="61">
        <v>0</v>
      </c>
      <c r="X11" s="40"/>
      <c r="Y11" s="61">
        <v>0</v>
      </c>
      <c r="Z11" s="40"/>
      <c r="AA11" s="62">
        <v>0</v>
      </c>
      <c r="AB11" s="195"/>
    </row>
    <row r="12" spans="1:28" ht="25.5" customHeight="1">
      <c r="A12" s="10"/>
      <c r="B12" s="191"/>
      <c r="C12" s="16" t="s">
        <v>185</v>
      </c>
      <c r="D12" s="229"/>
      <c r="E12" s="90">
        <f>IFERROR(+E11/100*9.5,"En el campo salario")</f>
        <v>0</v>
      </c>
      <c r="F12" s="91"/>
      <c r="G12" s="90">
        <f>IFERROR(+G11/100*9.5,"En el campo salario")</f>
        <v>0</v>
      </c>
      <c r="H12" s="91"/>
      <c r="I12" s="90">
        <f>IFERROR(+I11/100*9.5,"En el campo salario")</f>
        <v>0</v>
      </c>
      <c r="J12" s="91"/>
      <c r="K12" s="90">
        <f>IFERROR(+K11/100*9.5,"En el campo salario")</f>
        <v>0</v>
      </c>
      <c r="L12" s="91"/>
      <c r="M12" s="90">
        <f>IFERROR(+M11/100*9.5,"En el campo salario")</f>
        <v>0</v>
      </c>
      <c r="N12" s="91"/>
      <c r="O12" s="90">
        <f>IFERROR(+O11/100*9.5,"En el campo salario")</f>
        <v>0</v>
      </c>
      <c r="P12" s="91"/>
      <c r="Q12" s="90">
        <f>IFERROR(+Q11/100*9.5,"En el campo salario")</f>
        <v>0</v>
      </c>
      <c r="R12" s="91"/>
      <c r="S12" s="90">
        <f>IFERROR(+S11/100*9.5,"En el campo salario")</f>
        <v>0</v>
      </c>
      <c r="T12" s="91"/>
      <c r="U12" s="90">
        <f>IFERROR(+U11/100*9.5,"En el campo salario")</f>
        <v>0</v>
      </c>
      <c r="V12" s="91"/>
      <c r="W12" s="90">
        <f>IFERROR(+W11/100*9.5,"En el campo salario")</f>
        <v>0</v>
      </c>
      <c r="X12" s="91"/>
      <c r="Y12" s="90">
        <f>IFERROR(+Y11/100*9.5,"En el campo salario")</f>
        <v>0</v>
      </c>
      <c r="Z12" s="91"/>
      <c r="AA12" s="90">
        <f>IFERROR(+AA11/100*9.5,"En el campo salario")</f>
        <v>0</v>
      </c>
      <c r="AB12" s="194"/>
    </row>
    <row r="13" spans="1:28" ht="25.5" customHeight="1">
      <c r="A13" s="10"/>
      <c r="B13" s="191"/>
      <c r="C13" s="16" t="s">
        <v>98</v>
      </c>
      <c r="D13" s="229"/>
      <c r="E13" s="90">
        <f>+E11/100*1</f>
        <v>0</v>
      </c>
      <c r="F13" s="103">
        <f t="shared" ref="F13:AA13" si="0">+F11/100*1</f>
        <v>0</v>
      </c>
      <c r="G13" s="90">
        <f t="shared" si="0"/>
        <v>0</v>
      </c>
      <c r="H13" s="103">
        <f t="shared" si="0"/>
        <v>0</v>
      </c>
      <c r="I13" s="90">
        <f t="shared" si="0"/>
        <v>0</v>
      </c>
      <c r="J13" s="103">
        <f t="shared" si="0"/>
        <v>0</v>
      </c>
      <c r="K13" s="90">
        <f t="shared" si="0"/>
        <v>0</v>
      </c>
      <c r="L13" s="103">
        <f t="shared" si="0"/>
        <v>0</v>
      </c>
      <c r="M13" s="90">
        <f t="shared" si="0"/>
        <v>0</v>
      </c>
      <c r="N13" s="103">
        <f t="shared" si="0"/>
        <v>0</v>
      </c>
      <c r="O13" s="90">
        <f t="shared" si="0"/>
        <v>0</v>
      </c>
      <c r="P13" s="103">
        <f t="shared" si="0"/>
        <v>0</v>
      </c>
      <c r="Q13" s="90">
        <f t="shared" si="0"/>
        <v>0</v>
      </c>
      <c r="R13" s="103">
        <f t="shared" si="0"/>
        <v>0</v>
      </c>
      <c r="S13" s="90">
        <f t="shared" si="0"/>
        <v>0</v>
      </c>
      <c r="T13" s="103">
        <f t="shared" si="0"/>
        <v>0</v>
      </c>
      <c r="U13" s="90">
        <f t="shared" si="0"/>
        <v>0</v>
      </c>
      <c r="V13" s="103">
        <f t="shared" si="0"/>
        <v>0</v>
      </c>
      <c r="W13" s="90">
        <f t="shared" si="0"/>
        <v>0</v>
      </c>
      <c r="X13" s="103">
        <f t="shared" si="0"/>
        <v>0</v>
      </c>
      <c r="Y13" s="90">
        <f t="shared" si="0"/>
        <v>0</v>
      </c>
      <c r="Z13" s="103">
        <f t="shared" si="0"/>
        <v>0</v>
      </c>
      <c r="AA13" s="90">
        <f t="shared" si="0"/>
        <v>0</v>
      </c>
      <c r="AB13" s="194"/>
    </row>
    <row r="14" spans="1:28" ht="25.5" customHeight="1">
      <c r="A14" s="10"/>
      <c r="B14" s="191"/>
      <c r="C14" s="97" t="s">
        <v>4</v>
      </c>
      <c r="D14" s="229"/>
      <c r="E14" s="92">
        <f>IFERROR(IF(E11&lt;=$C$117,0,IF(AND(E11&lt;=$C$118,E11&lt;=$C$118),((E11-$B$118)*$D$118),IF(AND(E11&gt;=$B$119,E11&lt;=$C$119),(((($C$118-$B$118)*$D$118+(E11-$B$119)*$D$119))),IF(AND(E11&gt;=$B$120,E11&lt;=$C$120),(((($C$118-$B$118)*$D$118+($C$119-$B$119)*$D$119+(E11-$B$120)*$D$120))),IF(E11&gt;=$B$121,(((($C$118-$B$118)*$D$118+($C$119-$B$119)*$D$119+($C$120-$B$120)*$D$120+(E11-$B$121)*$D$121)))))))),"digite numeros por favor")</f>
        <v>0</v>
      </c>
      <c r="F14" s="45"/>
      <c r="G14" s="92">
        <f>IFERROR(IF(G11&lt;=$C$117,0,IF(AND(G11&lt;=$C$118,G11&lt;=$C$118),((G11-$B$118)*$D$118),IF(AND(G11&gt;=$B$119,G11&lt;=$C$119),(((($C$118-$B$118)*$D$118+(G11-$B$119)*$D$119))),IF(AND(G11&gt;=$B$120,G11&lt;=$C$120),(((($C$118-$B$118)*$D$118+($C$119-$B$119)*$D$119+(G11-$B$120)*$D$120))),IF(G11&gt;=$B$121,(((($C$118-$B$118)*$D$118+($C$119-$B$119)*$D$119+($C$120-$B$120)*$D$120+(G11-$B$121)*$D$121)))))))),"digite numeros por favor")</f>
        <v>0</v>
      </c>
      <c r="H14" s="45"/>
      <c r="I14" s="92">
        <f>IFERROR(IF(I11&lt;=$C$117,0,IF(AND(I11&lt;=$C$118,I11&lt;=$C$118),((I11-$B$118)*$D$118),IF(AND(I11&gt;=$B$119,I11&lt;=$C$119),(((($C$118-$B$118)*$D$118+(I11-$B$119)*$D$119))),IF(AND(I11&gt;=$B$120,I11&lt;=$C$120),(((($C$118-$B$118)*$D$118+($C$119-$B$119)*$D$119+(I11-$B$120)*$D$120))),IF(I11&gt;=$B$121,(((($C$118-$B$118)*$D$118+($C$119-$B$119)*$D$119+($C$120-$B$120)*$D$120+(I11-$B$121)*$D$121)))))))),"digite numeros por favor")</f>
        <v>0</v>
      </c>
      <c r="J14" s="45"/>
      <c r="K14" s="92">
        <f>IFERROR(IF(K11&lt;=$C$117,0,IF(AND(K11&lt;=$C$118,K11&lt;=$C$118),((K11-$B$118)*$D$118),IF(AND(K11&gt;=$B$119,K11&lt;=$C$119),(((($C$118-$B$118)*$D$118+(K11-$B$119)*$D$119))),IF(AND(K11&gt;=$B$120,K11&lt;=$C$120),(((($C$118-$B$118)*$D$118+($C$119-$B$119)*$D$119+(K11-$B$120)*$D$120))),IF(K11&gt;=$B$121,(((($C$118-$B$118)*$D$118+($C$119-$B$119)*$D$119+($C$120-$B$120)*$D$120+(K11-$B$121)*$D$121)))))))),"digite numeros por favor")</f>
        <v>0</v>
      </c>
      <c r="L14" s="45"/>
      <c r="M14" s="92">
        <f>IFERROR(IF(M11&lt;=$C$117,0,IF(AND(M11&lt;=$C$118,M11&lt;=$C$118),((M11-$B$118)*$D$118),IF(AND(M11&gt;=$B$119,M11&lt;=$C$119),(((($C$118-$B$118)*$D$118+(M11-$B$119)*$D$119))),IF(AND(M11&gt;=$B$120,M11&lt;=$C$120),(((($C$118-$B$118)*$D$118+($C$119-$B$119)*$D$119+(M11-$B$120)*$D$120))),IF(M11&gt;=$B$121,(((($C$118-$B$118)*$D$118+($C$119-$B$119)*$D$119+($C$120-$B$120)*$D$120+(M11-$B$121)*$D$121)))))))),"digite numeros por favor")</f>
        <v>0</v>
      </c>
      <c r="N14" s="45"/>
      <c r="O14" s="92">
        <f>IFERROR(IF(O11&lt;=$C$117,0,IF(AND(O11&lt;=$C$118,O11&lt;=$C$118),((O11-$B$118)*$D$118),IF(AND(O11&gt;=$B$119,O11&lt;=$C$119),(((($C$118-$B$118)*$D$118+(O11-$B$119)*$D$119))),IF(AND(O11&gt;=$B$120,O11&lt;=$C$120),(((($C$118-$B$118)*$D$118+($C$119-$B$119)*$D$119+(O11-$B$120)*$D$120))),IF(O11&gt;=$B$121,(((($C$118-$B$118)*$D$118+($C$119-$B$119)*$D$119+($C$120-$B$120)*$D$120+(O11-$B$121)*$D$121)))))))),"digite numeros por favor")</f>
        <v>0</v>
      </c>
      <c r="P14" s="45"/>
      <c r="Q14" s="92">
        <f>IFERROR(IF(Q11&lt;=$C$117,0,IF(AND(Q11&lt;=$C$118,Q11&lt;=$C$118),((Q11-$B$118)*$D$118),IF(AND(Q11&gt;=$B$119,Q11&lt;=$C$119),(((($C$118-$B$118)*$D$118+(Q11-$B$119)*$D$119))),IF(AND(Q11&gt;=$B$120,Q11&lt;=$C$120),(((($C$118-$B$118)*$D$118+($C$119-$B$119)*$D$119+(Q11-$B$120)*$D$120))),IF(Q11&gt;=$B$121,(((($C$118-$B$118)*$D$118+($C$119-$B$119)*$D$119+($C$120-$B$120)*$D$120+(Q11-$B$121)*$D$121)))))))),"digite numeros por favor")</f>
        <v>0</v>
      </c>
      <c r="R14" s="45"/>
      <c r="S14" s="92">
        <f>IFERROR(IF(S11&lt;=$C$117,0,IF(AND(S11&lt;=$C$118,S11&lt;=$C$118),((S11-$B$118)*$D$118),IF(AND(S11&gt;=$B$119,S11&lt;=$C$119),(((($C$118-$B$118)*$D$118+(S11-$B$119)*$D$119))),IF(AND(S11&gt;=$B$120,S11&lt;=$C$120),(((($C$118-$B$118)*$D$118+($C$119-$B$119)*$D$119+(S11-$B$120)*$D$120))),IF(S11&gt;=$B$121,(((($C$118-$B$118)*$D$118+($C$119-$B$119)*$D$119+($C$120-$B$120)*$D$120+(S11-$B$121)*$D$121)))))))),"digite numeros por favor")</f>
        <v>0</v>
      </c>
      <c r="T14" s="45"/>
      <c r="U14" s="92">
        <f>IFERROR(IF(U11&lt;=$C$117,0,IF(AND(U11&lt;=$C$118,U11&lt;=$C$118),((U11-$B$118)*$D$118),IF(AND(U11&gt;=$B$119,U11&lt;=$C$119),(((($C$118-$B$118)*$D$118+(U11-$B$119)*$D$119))),IF(AND(U11&gt;=$B$120,U11&lt;=$C$120),(((($C$118-$B$118)*$D$118+($C$119-$B$119)*$D$119+(U11-$B$120)*$D$120))),IF(U11&gt;=$B$121,(((($C$118-$B$118)*$D$118+($C$119-$B$119)*$D$119+($C$120-$B$120)*$D$120+(U11-$B$121)*$D$121)))))))),"digite numeros por favor")</f>
        <v>0</v>
      </c>
      <c r="V14" s="45"/>
      <c r="W14" s="92">
        <f>IFERROR(IF(W11&lt;=$C$117,0,IF(AND(W11&lt;=$C$118,W11&lt;=$C$118),((W11-$B$118)*$D$118),IF(AND(W11&gt;=$B$119,W11&lt;=$C$119),(((($C$118-$B$118)*$D$118+(W11-$B$119)*$D$119))),IF(AND(W11&gt;=$B$120,W11&lt;=$C$120),(((($C$118-$B$118)*$D$118+($C$119-$B$119)*$D$119+(W11-$B$120)*$D$120))),IF(W11&gt;=$B$121,(((($C$118-$B$118)*$D$118+($C$119-$B$119)*$D$119+($C$120-$B$120)*$D$120+(W11-$B$121)*$D$121)))))))),"digite numeros por favor")</f>
        <v>0</v>
      </c>
      <c r="X14" s="45"/>
      <c r="Y14" s="92">
        <f>IFERROR(IF(Y11&lt;=$C$117,0,IF(AND(Y11&lt;=$C$118,Y11&lt;=$C$118),((Y11-$B$118)*$D$118),IF(AND(Y11&gt;=$B$119,Y11&lt;=$C$119),(((($C$118-$B$118)*$D$118+(Y11-$B$119)*$D$119))),IF(AND(Y11&gt;=$B$120,Y11&lt;=$C$120),(((($C$118-$B$118)*$D$118+($C$119-$B$119)*$D$119+(Y11-$B$120)*$D$120))),IF(Y11&gt;=$B$121,(((($C$118-$B$118)*$D$118+($C$119-$B$119)*$D$119+($C$120-$B$120)*$D$120+(Y11-$B$121)*$D$121)))))))),"digite numeros por favor")</f>
        <v>0</v>
      </c>
      <c r="Z14" s="45"/>
      <c r="AA14" s="92">
        <f>IFERROR(IF(AA11&lt;=$C$117,0,IF(AND(AA11&lt;=$C$118,AA11&lt;=$C$118),((AA11-$B$118)*$D$118),IF(AND(AA11&gt;=$B$119,AA11&lt;=$C$119),(((($C$118-$B$118)*$D$118+(AA11-$B$119)*$D$119))),IF(AND(AA11&gt;=$B$120,AA11&lt;=$C$120),(((($C$118-$B$118)*$D$118+($C$119-$B$119)*$D$119+(AA11-$B$120)*$D$120))),IF(AA11&gt;=$B$121,(((($C$118-$B$118)*$D$118+($C$119-$B$119)*$D$119+($C$120-$B$120)*$D$120+(AA11-$B$121)*$D$121)))))))),"digite numeros por favor")</f>
        <v>0</v>
      </c>
      <c r="AB14" s="194"/>
    </row>
    <row r="15" spans="1:28" ht="25.5" customHeight="1">
      <c r="A15" s="10"/>
      <c r="B15" s="191"/>
      <c r="C15" s="121" t="s">
        <v>110</v>
      </c>
      <c r="D15" s="229"/>
      <c r="E15" s="93">
        <v>0</v>
      </c>
      <c r="F15" s="45"/>
      <c r="G15" s="93">
        <v>0</v>
      </c>
      <c r="H15" s="45"/>
      <c r="I15" s="93">
        <v>0</v>
      </c>
      <c r="J15" s="45"/>
      <c r="K15" s="93">
        <v>0</v>
      </c>
      <c r="L15" s="45"/>
      <c r="M15" s="93">
        <v>0</v>
      </c>
      <c r="N15" s="45"/>
      <c r="O15" s="93">
        <v>0</v>
      </c>
      <c r="P15" s="45"/>
      <c r="Q15" s="93">
        <v>0</v>
      </c>
      <c r="R15" s="45"/>
      <c r="S15" s="93">
        <v>0</v>
      </c>
      <c r="T15" s="45"/>
      <c r="U15" s="93">
        <v>0</v>
      </c>
      <c r="V15" s="45"/>
      <c r="W15" s="93">
        <v>0</v>
      </c>
      <c r="X15" s="45"/>
      <c r="Y15" s="93">
        <v>0</v>
      </c>
      <c r="Z15" s="45"/>
      <c r="AA15" s="36">
        <v>0</v>
      </c>
      <c r="AB15" s="194"/>
    </row>
    <row r="16" spans="1:28" ht="25.5" customHeight="1">
      <c r="A16" s="102"/>
      <c r="B16" s="191"/>
      <c r="C16" s="121" t="s">
        <v>104</v>
      </c>
      <c r="D16" s="229"/>
      <c r="E16" s="93">
        <v>0</v>
      </c>
      <c r="F16" s="45"/>
      <c r="G16" s="93">
        <v>0</v>
      </c>
      <c r="H16" s="45"/>
      <c r="I16" s="93">
        <v>0</v>
      </c>
      <c r="J16" s="45"/>
      <c r="K16" s="93">
        <v>0</v>
      </c>
      <c r="L16" s="45"/>
      <c r="M16" s="93">
        <v>0</v>
      </c>
      <c r="N16" s="45"/>
      <c r="O16" s="93">
        <v>0</v>
      </c>
      <c r="P16" s="45"/>
      <c r="Q16" s="93">
        <v>0</v>
      </c>
      <c r="R16" s="45"/>
      <c r="S16" s="93">
        <v>0</v>
      </c>
      <c r="T16" s="45"/>
      <c r="U16" s="93">
        <v>0</v>
      </c>
      <c r="V16" s="45"/>
      <c r="W16" s="93">
        <v>0</v>
      </c>
      <c r="X16" s="45"/>
      <c r="Y16" s="93">
        <v>0</v>
      </c>
      <c r="Z16" s="45"/>
      <c r="AA16" s="36">
        <v>0</v>
      </c>
      <c r="AB16" s="194"/>
    </row>
    <row r="17" spans="1:28" ht="25.5" customHeight="1">
      <c r="A17" s="102"/>
      <c r="B17" s="191"/>
      <c r="C17" s="97" t="s">
        <v>26</v>
      </c>
      <c r="D17" s="229"/>
      <c r="E17" s="93">
        <v>0</v>
      </c>
      <c r="F17" s="95"/>
      <c r="G17" s="93">
        <v>0</v>
      </c>
      <c r="H17" s="95"/>
      <c r="I17" s="93">
        <v>0</v>
      </c>
      <c r="J17" s="95"/>
      <c r="K17" s="93">
        <v>0</v>
      </c>
      <c r="L17" s="95"/>
      <c r="M17" s="93">
        <v>0</v>
      </c>
      <c r="N17" s="95"/>
      <c r="O17" s="93">
        <v>0</v>
      </c>
      <c r="P17" s="95"/>
      <c r="Q17" s="93">
        <v>0</v>
      </c>
      <c r="R17" s="95"/>
      <c r="S17" s="93">
        <v>0</v>
      </c>
      <c r="T17" s="95"/>
      <c r="U17" s="93">
        <v>0</v>
      </c>
      <c r="V17" s="95"/>
      <c r="W17" s="93">
        <v>0</v>
      </c>
      <c r="X17" s="95"/>
      <c r="Y17" s="93">
        <v>0</v>
      </c>
      <c r="Z17" s="95"/>
      <c r="AA17" s="36">
        <v>0</v>
      </c>
      <c r="AB17" s="194"/>
    </row>
    <row r="18" spans="1:28" ht="25.5" customHeight="1">
      <c r="A18" s="102"/>
      <c r="B18" s="191"/>
      <c r="C18" s="97" t="s">
        <v>111</v>
      </c>
      <c r="D18" s="229"/>
      <c r="E18" s="94">
        <v>0</v>
      </c>
      <c r="F18" s="95"/>
      <c r="G18" s="94">
        <v>0</v>
      </c>
      <c r="H18" s="95"/>
      <c r="I18" s="93">
        <v>0</v>
      </c>
      <c r="J18" s="95"/>
      <c r="K18" s="93">
        <v>0</v>
      </c>
      <c r="L18" s="95"/>
      <c r="M18" s="93">
        <v>0</v>
      </c>
      <c r="N18" s="95"/>
      <c r="O18" s="93">
        <v>0</v>
      </c>
      <c r="P18" s="95"/>
      <c r="Q18" s="93">
        <v>0</v>
      </c>
      <c r="R18" s="95"/>
      <c r="S18" s="93">
        <v>0</v>
      </c>
      <c r="T18" s="95"/>
      <c r="U18" s="93">
        <v>0</v>
      </c>
      <c r="V18" s="95"/>
      <c r="W18" s="93">
        <v>0</v>
      </c>
      <c r="X18" s="95"/>
      <c r="Y18" s="93">
        <v>0</v>
      </c>
      <c r="Z18" s="95"/>
      <c r="AA18" s="36">
        <v>0</v>
      </c>
      <c r="AB18" s="194"/>
    </row>
    <row r="19" spans="1:28" ht="25.5" customHeight="1">
      <c r="A19" s="10"/>
      <c r="B19" s="191"/>
      <c r="C19" s="16" t="s">
        <v>1</v>
      </c>
      <c r="D19" s="229"/>
      <c r="E19" s="94">
        <v>0</v>
      </c>
      <c r="F19" s="95"/>
      <c r="G19" s="94">
        <v>0</v>
      </c>
      <c r="H19" s="95"/>
      <c r="I19" s="94">
        <v>0</v>
      </c>
      <c r="J19" s="95"/>
      <c r="K19" s="94">
        <v>0</v>
      </c>
      <c r="L19" s="95"/>
      <c r="M19" s="94">
        <v>0</v>
      </c>
      <c r="N19" s="95"/>
      <c r="O19" s="94">
        <v>0</v>
      </c>
      <c r="P19" s="95"/>
      <c r="Q19" s="94">
        <v>0</v>
      </c>
      <c r="R19" s="95"/>
      <c r="S19" s="94">
        <v>0</v>
      </c>
      <c r="T19" s="95"/>
      <c r="U19" s="94">
        <v>0</v>
      </c>
      <c r="V19" s="95"/>
      <c r="W19" s="94">
        <v>0</v>
      </c>
      <c r="X19" s="95"/>
      <c r="Y19" s="94">
        <v>0</v>
      </c>
      <c r="Z19" s="95"/>
      <c r="AA19" s="96">
        <v>0</v>
      </c>
      <c r="AB19" s="194"/>
    </row>
    <row r="20" spans="1:28" ht="26.25" customHeight="1" thickBot="1">
      <c r="A20" s="102"/>
      <c r="B20" s="191"/>
      <c r="C20" s="49" t="s">
        <v>2</v>
      </c>
      <c r="D20" s="229"/>
      <c r="E20" s="54">
        <f>+E11-E12-E13-E14-E15-E16+E17+E18+E19</f>
        <v>0</v>
      </c>
      <c r="F20" s="40"/>
      <c r="G20" s="55">
        <f>+G11-G12-G13-G14-G15-G16+G17+G18+G19</f>
        <v>0</v>
      </c>
      <c r="H20" s="40"/>
      <c r="I20" s="55">
        <f>+I11-I12-I13-I14-I15-I16+I17+I18+I19</f>
        <v>0</v>
      </c>
      <c r="J20" s="40"/>
      <c r="K20" s="55">
        <f>+K11-K12-K13-K14-K15-K16+K17+K18+K19</f>
        <v>0</v>
      </c>
      <c r="L20" s="40"/>
      <c r="M20" s="55">
        <f>IFERROR(+M11-M12-M13-M14+M15+M16+M19,"")+M17+M18</f>
        <v>0</v>
      </c>
      <c r="N20" s="40"/>
      <c r="O20" s="63">
        <f>IFERROR(+O11-O12-O13-O14+O15+O16+O19,"")+O17+O18</f>
        <v>0</v>
      </c>
      <c r="P20" s="39"/>
      <c r="Q20" s="54">
        <f>IFERROR(+Q11-Q12-Q13-Q14+Q15+Q16+Q19,"")+Q17+Q18</f>
        <v>0</v>
      </c>
      <c r="R20" s="40"/>
      <c r="S20" s="55">
        <f>+S11-S12-S13-S14-S15-S16+S17+S18+S19</f>
        <v>0</v>
      </c>
      <c r="T20" s="40"/>
      <c r="U20" s="55">
        <f>+U11-U12-U13-U14-U15-U16+U17+U18+U19</f>
        <v>0</v>
      </c>
      <c r="V20" s="40"/>
      <c r="W20" s="55">
        <f>+W11-W12-W13-W14-W15-W16+W17+W18+W19</f>
        <v>0</v>
      </c>
      <c r="X20" s="40"/>
      <c r="Y20" s="55">
        <f>+Y11-Y12-Y13-Y14-Y15-Y16+Y17+Y18+Y19</f>
        <v>0</v>
      </c>
      <c r="Z20" s="40"/>
      <c r="AA20" s="56">
        <f>+AA11-AA12-AA13-AA14-AA15-AA16+AA17+AA18+AA19</f>
        <v>0</v>
      </c>
      <c r="AB20" s="194"/>
    </row>
    <row r="21" spans="1:28" ht="21" customHeight="1" thickTop="1">
      <c r="A21" s="102"/>
      <c r="B21" s="191"/>
      <c r="C21" s="22"/>
      <c r="D21" s="229"/>
      <c r="E21" s="107"/>
      <c r="F21" s="104"/>
      <c r="G21" s="47"/>
      <c r="H21" s="48"/>
      <c r="I21" s="50"/>
      <c r="J21" s="57"/>
      <c r="K21" s="52"/>
      <c r="L21" s="48"/>
      <c r="M21" s="47"/>
      <c r="N21" s="48"/>
      <c r="O21" s="50"/>
      <c r="P21" s="39"/>
      <c r="Q21" s="52"/>
      <c r="R21" s="48"/>
      <c r="S21" s="47"/>
      <c r="T21" s="48"/>
      <c r="U21" s="47"/>
      <c r="V21" s="48"/>
      <c r="W21" s="47"/>
      <c r="X21" s="48"/>
      <c r="Y21" s="47"/>
      <c r="Z21" s="48"/>
      <c r="AA21" s="24"/>
      <c r="AB21" s="194"/>
    </row>
    <row r="22" spans="1:28" ht="26.25" customHeight="1">
      <c r="A22" s="10"/>
      <c r="B22" s="191"/>
      <c r="C22" s="34" t="s">
        <v>27</v>
      </c>
      <c r="D22" s="229"/>
      <c r="E22" s="33"/>
      <c r="F22" s="45"/>
      <c r="G22" s="33"/>
      <c r="H22" s="45"/>
      <c r="I22" s="33"/>
      <c r="J22" s="53"/>
      <c r="K22" s="33"/>
      <c r="L22" s="45"/>
      <c r="M22" s="33"/>
      <c r="N22" s="45"/>
      <c r="O22" s="33"/>
      <c r="P22" s="65"/>
      <c r="Q22" s="33"/>
      <c r="R22" s="45"/>
      <c r="S22" s="33"/>
      <c r="T22" s="45"/>
      <c r="U22" s="33"/>
      <c r="V22" s="45"/>
      <c r="W22" s="33"/>
      <c r="X22" s="45"/>
      <c r="Y22" s="33"/>
      <c r="Z22" s="45"/>
      <c r="AA22" s="46"/>
      <c r="AB22" s="194"/>
    </row>
    <row r="23" spans="1:28" ht="26.25" customHeight="1">
      <c r="A23" s="10"/>
      <c r="B23" s="191"/>
      <c r="C23" s="17" t="s">
        <v>28</v>
      </c>
      <c r="D23" s="229"/>
      <c r="E23" s="108">
        <v>0</v>
      </c>
      <c r="F23" s="38"/>
      <c r="G23" s="43">
        <v>0</v>
      </c>
      <c r="H23" s="38"/>
      <c r="I23" s="42">
        <v>0</v>
      </c>
      <c r="J23" s="53"/>
      <c r="K23" s="43">
        <v>0</v>
      </c>
      <c r="L23" s="38"/>
      <c r="M23" s="44">
        <v>0</v>
      </c>
      <c r="N23" s="38"/>
      <c r="O23" s="42">
        <v>0</v>
      </c>
      <c r="P23" s="65"/>
      <c r="Q23" s="43">
        <v>0</v>
      </c>
      <c r="R23" s="38"/>
      <c r="S23" s="44">
        <v>0</v>
      </c>
      <c r="T23" s="38"/>
      <c r="U23" s="44">
        <v>0</v>
      </c>
      <c r="V23" s="38"/>
      <c r="W23" s="44">
        <v>0</v>
      </c>
      <c r="X23" s="38"/>
      <c r="Y23" s="44">
        <v>0</v>
      </c>
      <c r="Z23" s="38"/>
      <c r="AA23" s="42">
        <v>0</v>
      </c>
      <c r="AB23" s="194"/>
    </row>
    <row r="24" spans="1:28" ht="26.25" customHeight="1" thickBot="1">
      <c r="A24" s="10"/>
      <c r="B24" s="191"/>
      <c r="C24" s="183" t="s">
        <v>186</v>
      </c>
      <c r="D24" s="229"/>
      <c r="E24" s="105">
        <f>+E23</f>
        <v>0</v>
      </c>
      <c r="F24" s="38"/>
      <c r="G24" s="37">
        <f>+G23</f>
        <v>0</v>
      </c>
      <c r="H24" s="38"/>
      <c r="I24" s="32">
        <f>+I23</f>
        <v>0</v>
      </c>
      <c r="J24" s="53"/>
      <c r="K24" s="37">
        <f t="shared" ref="K24" si="1">+K23</f>
        <v>0</v>
      </c>
      <c r="L24" s="38"/>
      <c r="M24" s="29">
        <f>+M23</f>
        <v>0</v>
      </c>
      <c r="N24" s="38"/>
      <c r="O24" s="32">
        <f>+O23</f>
        <v>0</v>
      </c>
      <c r="P24" s="65"/>
      <c r="Q24" s="37">
        <f>+Q23</f>
        <v>0</v>
      </c>
      <c r="R24" s="38"/>
      <c r="S24" s="29">
        <f>+S23</f>
        <v>0</v>
      </c>
      <c r="T24" s="38"/>
      <c r="U24" s="29">
        <f>+U23</f>
        <v>0</v>
      </c>
      <c r="V24" s="38"/>
      <c r="W24" s="29">
        <f>+W23</f>
        <v>0</v>
      </c>
      <c r="X24" s="38"/>
      <c r="Y24" s="29">
        <f>+Y23</f>
        <v>0</v>
      </c>
      <c r="Z24" s="38"/>
      <c r="AA24" s="32">
        <f>+AA23</f>
        <v>0</v>
      </c>
      <c r="AB24" s="194"/>
    </row>
    <row r="25" spans="1:28" ht="26.25" customHeight="1" thickTop="1">
      <c r="A25" s="10"/>
      <c r="B25" s="191"/>
      <c r="C25" s="21" t="s">
        <v>29</v>
      </c>
      <c r="D25" s="229"/>
      <c r="E25" s="33"/>
      <c r="F25" s="38"/>
      <c r="G25" s="33"/>
      <c r="H25" s="38"/>
      <c r="I25" s="33"/>
      <c r="J25" s="53"/>
      <c r="K25" s="33"/>
      <c r="L25" s="38"/>
      <c r="M25" s="33"/>
      <c r="N25" s="38"/>
      <c r="O25" s="33"/>
      <c r="P25" s="65"/>
      <c r="Q25" s="33"/>
      <c r="R25" s="38"/>
      <c r="S25" s="33"/>
      <c r="T25" s="38"/>
      <c r="U25" s="33"/>
      <c r="V25" s="38"/>
      <c r="W25" s="33"/>
      <c r="X25" s="38"/>
      <c r="Y25" s="33"/>
      <c r="Z25" s="38"/>
      <c r="AA25" s="33"/>
      <c r="AB25" s="194"/>
    </row>
    <row r="26" spans="1:28" ht="26.25" customHeight="1">
      <c r="A26" s="10"/>
      <c r="B26" s="191"/>
      <c r="C26" s="15" t="s">
        <v>38</v>
      </c>
      <c r="D26" s="229"/>
      <c r="E26" s="93">
        <v>0</v>
      </c>
      <c r="F26" s="38"/>
      <c r="G26" s="36">
        <v>0</v>
      </c>
      <c r="H26" s="38"/>
      <c r="I26" s="31">
        <v>0</v>
      </c>
      <c r="J26" s="53"/>
      <c r="K26" s="36">
        <v>0</v>
      </c>
      <c r="L26" s="38"/>
      <c r="M26" s="28">
        <v>0</v>
      </c>
      <c r="N26" s="38"/>
      <c r="O26" s="31">
        <v>0</v>
      </c>
      <c r="P26" s="65"/>
      <c r="Q26" s="36">
        <v>0</v>
      </c>
      <c r="R26" s="38"/>
      <c r="S26" s="28">
        <v>0</v>
      </c>
      <c r="T26" s="38"/>
      <c r="U26" s="28">
        <v>0</v>
      </c>
      <c r="V26" s="38"/>
      <c r="W26" s="28">
        <v>0</v>
      </c>
      <c r="X26" s="38"/>
      <c r="Y26" s="28">
        <v>0</v>
      </c>
      <c r="Z26" s="38"/>
      <c r="AA26" s="31">
        <v>0</v>
      </c>
      <c r="AB26" s="194"/>
    </row>
    <row r="27" spans="1:28" ht="26.25" customHeight="1">
      <c r="A27" s="10"/>
      <c r="B27" s="191"/>
      <c r="C27" s="15" t="s">
        <v>66</v>
      </c>
      <c r="D27" s="229"/>
      <c r="E27" s="93">
        <v>0</v>
      </c>
      <c r="F27" s="38"/>
      <c r="G27" s="36">
        <v>0</v>
      </c>
      <c r="H27" s="38"/>
      <c r="I27" s="31">
        <v>0</v>
      </c>
      <c r="J27" s="53"/>
      <c r="K27" s="36">
        <v>0</v>
      </c>
      <c r="L27" s="38"/>
      <c r="M27" s="28">
        <v>0</v>
      </c>
      <c r="N27" s="38"/>
      <c r="O27" s="31">
        <v>0</v>
      </c>
      <c r="P27" s="65"/>
      <c r="Q27" s="36">
        <v>0</v>
      </c>
      <c r="R27" s="38"/>
      <c r="S27" s="28">
        <v>0</v>
      </c>
      <c r="T27" s="38"/>
      <c r="U27" s="28">
        <v>0</v>
      </c>
      <c r="V27" s="38"/>
      <c r="W27" s="28">
        <v>0</v>
      </c>
      <c r="X27" s="38"/>
      <c r="Y27" s="28">
        <v>0</v>
      </c>
      <c r="Z27" s="38"/>
      <c r="AA27" s="31">
        <v>0</v>
      </c>
      <c r="AB27" s="194"/>
    </row>
    <row r="28" spans="1:28" ht="26.25" customHeight="1">
      <c r="A28" s="10"/>
      <c r="B28" s="191"/>
      <c r="C28" s="15" t="s">
        <v>67</v>
      </c>
      <c r="D28" s="229"/>
      <c r="E28" s="93">
        <v>0</v>
      </c>
      <c r="F28" s="38"/>
      <c r="G28" s="36">
        <v>0</v>
      </c>
      <c r="H28" s="38"/>
      <c r="I28" s="31">
        <v>0</v>
      </c>
      <c r="J28" s="53"/>
      <c r="K28" s="36">
        <v>0</v>
      </c>
      <c r="L28" s="38"/>
      <c r="M28" s="28">
        <v>0</v>
      </c>
      <c r="N28" s="38"/>
      <c r="O28" s="31">
        <v>0</v>
      </c>
      <c r="P28" s="65"/>
      <c r="Q28" s="36">
        <v>0</v>
      </c>
      <c r="R28" s="38"/>
      <c r="S28" s="28">
        <v>0</v>
      </c>
      <c r="T28" s="38"/>
      <c r="U28" s="28">
        <v>0</v>
      </c>
      <c r="V28" s="38"/>
      <c r="W28" s="28">
        <v>0</v>
      </c>
      <c r="X28" s="38"/>
      <c r="Y28" s="28">
        <v>0</v>
      </c>
      <c r="Z28" s="38"/>
      <c r="AA28" s="31">
        <v>0</v>
      </c>
      <c r="AB28" s="194"/>
    </row>
    <row r="29" spans="1:28" ht="26.25" customHeight="1">
      <c r="A29" s="10"/>
      <c r="B29" s="191"/>
      <c r="C29" s="15" t="s">
        <v>93</v>
      </c>
      <c r="D29" s="229"/>
      <c r="E29" s="93">
        <v>0</v>
      </c>
      <c r="F29" s="38"/>
      <c r="G29" s="36">
        <v>0</v>
      </c>
      <c r="H29" s="38"/>
      <c r="I29" s="31">
        <v>0</v>
      </c>
      <c r="J29" s="53"/>
      <c r="K29" s="36">
        <v>0</v>
      </c>
      <c r="L29" s="38"/>
      <c r="M29" s="28">
        <v>0</v>
      </c>
      <c r="N29" s="38"/>
      <c r="O29" s="31">
        <v>0</v>
      </c>
      <c r="P29" s="65"/>
      <c r="Q29" s="36">
        <v>0</v>
      </c>
      <c r="R29" s="38"/>
      <c r="S29" s="28">
        <v>0</v>
      </c>
      <c r="T29" s="38"/>
      <c r="U29" s="28">
        <v>0</v>
      </c>
      <c r="V29" s="38"/>
      <c r="W29" s="28">
        <v>0</v>
      </c>
      <c r="X29" s="38"/>
      <c r="Y29" s="28">
        <v>0</v>
      </c>
      <c r="Z29" s="38"/>
      <c r="AA29" s="31">
        <v>0</v>
      </c>
      <c r="AB29" s="194"/>
    </row>
    <row r="30" spans="1:28" ht="26.25" customHeight="1">
      <c r="A30" s="10"/>
      <c r="B30" s="191"/>
      <c r="C30" s="15" t="s">
        <v>30</v>
      </c>
      <c r="D30" s="229"/>
      <c r="E30" s="93">
        <v>0</v>
      </c>
      <c r="F30" s="38"/>
      <c r="G30" s="36">
        <v>0</v>
      </c>
      <c r="H30" s="38"/>
      <c r="I30" s="31">
        <v>0</v>
      </c>
      <c r="J30" s="53"/>
      <c r="K30" s="36">
        <v>0</v>
      </c>
      <c r="L30" s="38"/>
      <c r="M30" s="28">
        <v>0</v>
      </c>
      <c r="N30" s="38"/>
      <c r="O30" s="31">
        <v>0</v>
      </c>
      <c r="P30" s="65"/>
      <c r="Q30" s="36">
        <v>0</v>
      </c>
      <c r="R30" s="38"/>
      <c r="S30" s="28">
        <v>0</v>
      </c>
      <c r="T30" s="38"/>
      <c r="U30" s="28">
        <v>0</v>
      </c>
      <c r="V30" s="38"/>
      <c r="W30" s="28">
        <v>0</v>
      </c>
      <c r="X30" s="38"/>
      <c r="Y30" s="28">
        <v>0</v>
      </c>
      <c r="Z30" s="38"/>
      <c r="AA30" s="31">
        <v>0</v>
      </c>
      <c r="AB30" s="194"/>
    </row>
    <row r="31" spans="1:28" ht="26.25" customHeight="1">
      <c r="A31" s="10"/>
      <c r="B31" s="191"/>
      <c r="C31" s="18" t="s">
        <v>91</v>
      </c>
      <c r="D31" s="229"/>
      <c r="E31" s="93">
        <v>0</v>
      </c>
      <c r="F31" s="38"/>
      <c r="G31" s="36">
        <v>0</v>
      </c>
      <c r="H31" s="38"/>
      <c r="I31" s="31">
        <v>0</v>
      </c>
      <c r="J31" s="53"/>
      <c r="K31" s="36">
        <v>0</v>
      </c>
      <c r="L31" s="38"/>
      <c r="M31" s="28">
        <v>0</v>
      </c>
      <c r="N31" s="38"/>
      <c r="O31" s="31">
        <v>0</v>
      </c>
      <c r="P31" s="65"/>
      <c r="Q31" s="36">
        <v>0</v>
      </c>
      <c r="R31" s="38"/>
      <c r="S31" s="28">
        <v>0</v>
      </c>
      <c r="T31" s="38"/>
      <c r="U31" s="28">
        <v>0</v>
      </c>
      <c r="V31" s="38"/>
      <c r="W31" s="28">
        <v>0</v>
      </c>
      <c r="X31" s="38"/>
      <c r="Y31" s="28">
        <v>0</v>
      </c>
      <c r="Z31" s="38"/>
      <c r="AA31" s="31">
        <v>0</v>
      </c>
      <c r="AB31" s="194"/>
    </row>
    <row r="32" spans="1:28" ht="26.25" customHeight="1">
      <c r="A32" s="10"/>
      <c r="B32" s="191"/>
      <c r="C32" s="14" t="s">
        <v>69</v>
      </c>
      <c r="D32" s="229"/>
      <c r="E32" s="93">
        <v>0</v>
      </c>
      <c r="F32" s="38"/>
      <c r="G32" s="36">
        <v>0</v>
      </c>
      <c r="H32" s="38"/>
      <c r="I32" s="31">
        <v>0</v>
      </c>
      <c r="J32" s="53"/>
      <c r="K32" s="36">
        <v>0</v>
      </c>
      <c r="L32" s="38"/>
      <c r="M32" s="28">
        <v>0</v>
      </c>
      <c r="N32" s="38"/>
      <c r="O32" s="31">
        <v>0</v>
      </c>
      <c r="P32" s="65"/>
      <c r="Q32" s="36">
        <v>0</v>
      </c>
      <c r="R32" s="38"/>
      <c r="S32" s="28">
        <v>0</v>
      </c>
      <c r="T32" s="38"/>
      <c r="U32" s="28">
        <v>0</v>
      </c>
      <c r="V32" s="38"/>
      <c r="W32" s="28">
        <v>0</v>
      </c>
      <c r="X32" s="38"/>
      <c r="Y32" s="28">
        <v>0</v>
      </c>
      <c r="Z32" s="38"/>
      <c r="AA32" s="31">
        <v>0</v>
      </c>
      <c r="AB32" s="194"/>
    </row>
    <row r="33" spans="1:28" ht="26.25" customHeight="1">
      <c r="A33" s="10"/>
      <c r="B33" s="191"/>
      <c r="C33" s="14" t="s">
        <v>68</v>
      </c>
      <c r="D33" s="229"/>
      <c r="E33" s="93">
        <v>0</v>
      </c>
      <c r="F33" s="38"/>
      <c r="G33" s="36">
        <v>0</v>
      </c>
      <c r="H33" s="38"/>
      <c r="I33" s="31">
        <v>0</v>
      </c>
      <c r="J33" s="53"/>
      <c r="K33" s="36">
        <v>0</v>
      </c>
      <c r="L33" s="38"/>
      <c r="M33" s="28">
        <v>0</v>
      </c>
      <c r="N33" s="38"/>
      <c r="O33" s="31">
        <v>0</v>
      </c>
      <c r="P33" s="65"/>
      <c r="Q33" s="36">
        <v>0</v>
      </c>
      <c r="R33" s="38"/>
      <c r="S33" s="28">
        <v>0</v>
      </c>
      <c r="T33" s="38"/>
      <c r="U33" s="28">
        <v>0</v>
      </c>
      <c r="V33" s="38"/>
      <c r="W33" s="28">
        <v>0</v>
      </c>
      <c r="X33" s="38"/>
      <c r="Y33" s="28">
        <v>0</v>
      </c>
      <c r="Z33" s="38"/>
      <c r="AA33" s="31">
        <v>0</v>
      </c>
      <c r="AB33" s="194"/>
    </row>
    <row r="34" spans="1:28" ht="26.25" customHeight="1">
      <c r="A34" s="10"/>
      <c r="B34" s="191"/>
      <c r="C34" s="14" t="s">
        <v>31</v>
      </c>
      <c r="D34" s="229"/>
      <c r="E34" s="93">
        <v>0</v>
      </c>
      <c r="F34" s="38"/>
      <c r="G34" s="36">
        <v>0</v>
      </c>
      <c r="H34" s="38"/>
      <c r="I34" s="31">
        <v>0</v>
      </c>
      <c r="J34" s="53"/>
      <c r="K34" s="36">
        <v>0</v>
      </c>
      <c r="L34" s="38"/>
      <c r="M34" s="28">
        <v>0</v>
      </c>
      <c r="N34" s="38"/>
      <c r="O34" s="31">
        <v>0</v>
      </c>
      <c r="P34" s="65"/>
      <c r="Q34" s="36">
        <v>0</v>
      </c>
      <c r="R34" s="38"/>
      <c r="S34" s="28">
        <v>0</v>
      </c>
      <c r="T34" s="38"/>
      <c r="U34" s="28">
        <v>0</v>
      </c>
      <c r="V34" s="38"/>
      <c r="W34" s="28">
        <v>0</v>
      </c>
      <c r="X34" s="38"/>
      <c r="Y34" s="28">
        <v>0</v>
      </c>
      <c r="Z34" s="38"/>
      <c r="AA34" s="31">
        <v>0</v>
      </c>
      <c r="AB34" s="194"/>
    </row>
    <row r="35" spans="1:28" ht="26.25" customHeight="1">
      <c r="A35" s="10"/>
      <c r="B35" s="191"/>
      <c r="C35" s="14" t="s">
        <v>32</v>
      </c>
      <c r="D35" s="229"/>
      <c r="E35" s="93">
        <v>0</v>
      </c>
      <c r="F35" s="38"/>
      <c r="G35" s="36">
        <v>0</v>
      </c>
      <c r="H35" s="38"/>
      <c r="I35" s="31">
        <v>0</v>
      </c>
      <c r="J35" s="53"/>
      <c r="K35" s="36">
        <v>0</v>
      </c>
      <c r="L35" s="38"/>
      <c r="M35" s="28">
        <v>0</v>
      </c>
      <c r="N35" s="38"/>
      <c r="O35" s="31">
        <v>0</v>
      </c>
      <c r="P35" s="65"/>
      <c r="Q35" s="36">
        <v>0</v>
      </c>
      <c r="R35" s="38"/>
      <c r="S35" s="28">
        <v>0</v>
      </c>
      <c r="T35" s="38"/>
      <c r="U35" s="28">
        <v>0</v>
      </c>
      <c r="V35" s="38"/>
      <c r="W35" s="28">
        <v>0</v>
      </c>
      <c r="X35" s="38"/>
      <c r="Y35" s="28">
        <v>0</v>
      </c>
      <c r="Z35" s="38"/>
      <c r="AA35" s="31">
        <v>0</v>
      </c>
      <c r="AB35" s="194"/>
    </row>
    <row r="36" spans="1:28" ht="26.25" customHeight="1">
      <c r="A36" s="10"/>
      <c r="B36" s="191"/>
      <c r="C36" s="17" t="s">
        <v>33</v>
      </c>
      <c r="D36" s="229"/>
      <c r="E36" s="93">
        <v>0</v>
      </c>
      <c r="F36" s="38"/>
      <c r="G36" s="36">
        <v>0</v>
      </c>
      <c r="H36" s="38"/>
      <c r="I36" s="31">
        <v>0</v>
      </c>
      <c r="J36" s="53"/>
      <c r="K36" s="36">
        <v>0</v>
      </c>
      <c r="L36" s="38"/>
      <c r="M36" s="28">
        <v>0</v>
      </c>
      <c r="N36" s="38"/>
      <c r="O36" s="31">
        <v>0</v>
      </c>
      <c r="P36" s="65"/>
      <c r="Q36" s="36">
        <v>0</v>
      </c>
      <c r="R36" s="38"/>
      <c r="S36" s="28">
        <v>0</v>
      </c>
      <c r="T36" s="38"/>
      <c r="U36" s="28">
        <v>0</v>
      </c>
      <c r="V36" s="38"/>
      <c r="W36" s="28">
        <v>0</v>
      </c>
      <c r="X36" s="38"/>
      <c r="Y36" s="28">
        <v>0</v>
      </c>
      <c r="Z36" s="38"/>
      <c r="AA36" s="31">
        <v>0</v>
      </c>
      <c r="AB36" s="194"/>
    </row>
    <row r="37" spans="1:28" ht="26.25" customHeight="1">
      <c r="A37" s="10"/>
      <c r="B37" s="191"/>
      <c r="C37" s="17" t="s">
        <v>97</v>
      </c>
      <c r="D37" s="229"/>
      <c r="E37" s="93">
        <v>0</v>
      </c>
      <c r="F37" s="38"/>
      <c r="G37" s="36">
        <v>0</v>
      </c>
      <c r="H37" s="38"/>
      <c r="I37" s="31">
        <v>0</v>
      </c>
      <c r="J37" s="53"/>
      <c r="K37" s="36">
        <v>0</v>
      </c>
      <c r="L37" s="38"/>
      <c r="M37" s="28">
        <v>0</v>
      </c>
      <c r="N37" s="38"/>
      <c r="O37" s="31">
        <v>0</v>
      </c>
      <c r="P37" s="65"/>
      <c r="Q37" s="36">
        <v>0</v>
      </c>
      <c r="R37" s="38"/>
      <c r="S37" s="28">
        <v>0</v>
      </c>
      <c r="T37" s="38"/>
      <c r="U37" s="28">
        <v>0</v>
      </c>
      <c r="V37" s="38"/>
      <c r="W37" s="28">
        <v>0</v>
      </c>
      <c r="X37" s="38"/>
      <c r="Y37" s="28">
        <v>0</v>
      </c>
      <c r="Z37" s="38"/>
      <c r="AA37" s="31">
        <v>0</v>
      </c>
      <c r="AB37" s="194"/>
    </row>
    <row r="38" spans="1:28" ht="26.25" customHeight="1">
      <c r="A38" s="10"/>
      <c r="B38" s="191"/>
      <c r="C38" s="189" t="s">
        <v>188</v>
      </c>
      <c r="D38" s="229"/>
      <c r="E38" s="93">
        <v>0</v>
      </c>
      <c r="F38" s="38"/>
      <c r="G38" s="36">
        <v>0</v>
      </c>
      <c r="H38" s="38"/>
      <c r="I38" s="31">
        <v>0</v>
      </c>
      <c r="J38" s="53"/>
      <c r="K38" s="36">
        <v>0</v>
      </c>
      <c r="L38" s="38"/>
      <c r="M38" s="28">
        <v>0</v>
      </c>
      <c r="N38" s="38"/>
      <c r="O38" s="31">
        <v>0</v>
      </c>
      <c r="P38" s="65"/>
      <c r="Q38" s="36">
        <v>0</v>
      </c>
      <c r="R38" s="38"/>
      <c r="S38" s="28">
        <v>0</v>
      </c>
      <c r="T38" s="38"/>
      <c r="U38" s="28">
        <v>0</v>
      </c>
      <c r="V38" s="38"/>
      <c r="W38" s="28">
        <v>0</v>
      </c>
      <c r="X38" s="38"/>
      <c r="Y38" s="28">
        <v>0</v>
      </c>
      <c r="Z38" s="38"/>
      <c r="AA38" s="31">
        <v>0</v>
      </c>
      <c r="AB38" s="194"/>
    </row>
    <row r="39" spans="1:28" ht="26.25" customHeight="1">
      <c r="A39" s="10"/>
      <c r="B39" s="191"/>
      <c r="C39" s="189" t="s">
        <v>189</v>
      </c>
      <c r="D39" s="229"/>
      <c r="E39" s="93">
        <v>0</v>
      </c>
      <c r="F39" s="38"/>
      <c r="G39" s="36">
        <v>0</v>
      </c>
      <c r="H39" s="38"/>
      <c r="I39" s="31">
        <v>0</v>
      </c>
      <c r="J39" s="53"/>
      <c r="K39" s="36">
        <v>0</v>
      </c>
      <c r="L39" s="38"/>
      <c r="M39" s="28">
        <v>0</v>
      </c>
      <c r="N39" s="38"/>
      <c r="O39" s="31">
        <v>0</v>
      </c>
      <c r="P39" s="65"/>
      <c r="Q39" s="36">
        <v>0</v>
      </c>
      <c r="R39" s="38"/>
      <c r="S39" s="28">
        <v>0</v>
      </c>
      <c r="T39" s="38"/>
      <c r="U39" s="28">
        <v>0</v>
      </c>
      <c r="V39" s="38"/>
      <c r="W39" s="28">
        <v>0</v>
      </c>
      <c r="X39" s="38"/>
      <c r="Y39" s="28">
        <v>0</v>
      </c>
      <c r="Z39" s="38"/>
      <c r="AA39" s="31">
        <v>0</v>
      </c>
      <c r="AB39" s="194"/>
    </row>
    <row r="40" spans="1:28" ht="26.25" customHeight="1">
      <c r="A40" s="10"/>
      <c r="B40" s="191"/>
      <c r="C40" s="189" t="s">
        <v>106</v>
      </c>
      <c r="D40" s="229"/>
      <c r="E40" s="93">
        <v>0</v>
      </c>
      <c r="F40" s="38"/>
      <c r="G40" s="36">
        <v>0</v>
      </c>
      <c r="H40" s="38"/>
      <c r="I40" s="31">
        <v>0</v>
      </c>
      <c r="J40" s="53"/>
      <c r="K40" s="36">
        <v>0</v>
      </c>
      <c r="L40" s="38"/>
      <c r="M40" s="28">
        <v>0</v>
      </c>
      <c r="N40" s="38"/>
      <c r="O40" s="31">
        <v>0</v>
      </c>
      <c r="P40" s="65"/>
      <c r="Q40" s="36">
        <v>0</v>
      </c>
      <c r="R40" s="38"/>
      <c r="S40" s="28">
        <v>0</v>
      </c>
      <c r="T40" s="38"/>
      <c r="U40" s="28">
        <v>0</v>
      </c>
      <c r="V40" s="38"/>
      <c r="W40" s="28">
        <v>0</v>
      </c>
      <c r="X40" s="38"/>
      <c r="Y40" s="28">
        <v>0</v>
      </c>
      <c r="Z40" s="38"/>
      <c r="AA40" s="31">
        <v>0</v>
      </c>
      <c r="AB40" s="194"/>
    </row>
    <row r="41" spans="1:28" ht="26.25" customHeight="1" thickBot="1">
      <c r="A41" s="10"/>
      <c r="B41" s="191"/>
      <c r="C41" s="183" t="s">
        <v>186</v>
      </c>
      <c r="D41" s="229"/>
      <c r="E41" s="105">
        <f>+E26+E27+E28+E29+E30+E31+E32+E33+E34+E35+E36+E37+E38+E39+E40</f>
        <v>0</v>
      </c>
      <c r="F41" s="38"/>
      <c r="G41" s="105">
        <f t="shared" ref="G41:AA41" si="2">+G26+G27+G28+G29+G30+G31+G32+G33+G34+G35+G36+G37+G38+G39+G40</f>
        <v>0</v>
      </c>
      <c r="H41" s="38"/>
      <c r="I41" s="105">
        <f t="shared" si="2"/>
        <v>0</v>
      </c>
      <c r="J41" s="53"/>
      <c r="K41" s="105">
        <f t="shared" si="2"/>
        <v>0</v>
      </c>
      <c r="L41" s="38"/>
      <c r="M41" s="105">
        <f t="shared" si="2"/>
        <v>0</v>
      </c>
      <c r="N41" s="38"/>
      <c r="O41" s="105">
        <f t="shared" si="2"/>
        <v>0</v>
      </c>
      <c r="P41" s="65"/>
      <c r="Q41" s="105">
        <f t="shared" si="2"/>
        <v>0</v>
      </c>
      <c r="R41" s="38"/>
      <c r="S41" s="105">
        <f t="shared" si="2"/>
        <v>0</v>
      </c>
      <c r="T41" s="38"/>
      <c r="U41" s="105">
        <f t="shared" si="2"/>
        <v>0</v>
      </c>
      <c r="V41" s="38"/>
      <c r="W41" s="105">
        <f t="shared" si="2"/>
        <v>0</v>
      </c>
      <c r="X41" s="38"/>
      <c r="Y41" s="105">
        <f t="shared" si="2"/>
        <v>0</v>
      </c>
      <c r="Z41" s="38"/>
      <c r="AA41" s="105">
        <f t="shared" si="2"/>
        <v>0</v>
      </c>
      <c r="AB41" s="194"/>
    </row>
    <row r="42" spans="1:28" ht="28.5" customHeight="1" thickTop="1">
      <c r="A42" s="10"/>
      <c r="B42" s="191"/>
      <c r="C42" s="21" t="s">
        <v>34</v>
      </c>
      <c r="D42" s="229"/>
      <c r="E42" s="33"/>
      <c r="F42" s="53"/>
      <c r="G42" s="33"/>
      <c r="H42" s="38"/>
      <c r="I42" s="33"/>
      <c r="J42" s="53"/>
      <c r="K42" s="33"/>
      <c r="L42" s="38"/>
      <c r="M42" s="33"/>
      <c r="N42" s="38"/>
      <c r="O42" s="33"/>
      <c r="P42" s="65"/>
      <c r="Q42" s="33"/>
      <c r="R42" s="38"/>
      <c r="S42" s="33"/>
      <c r="T42" s="38"/>
      <c r="U42" s="33"/>
      <c r="V42" s="38"/>
      <c r="W42" s="33"/>
      <c r="X42" s="38"/>
      <c r="Y42" s="33"/>
      <c r="Z42" s="38"/>
      <c r="AA42" s="33"/>
      <c r="AB42" s="194"/>
    </row>
    <row r="43" spans="1:28" ht="26.25" customHeight="1">
      <c r="A43" s="10"/>
      <c r="B43" s="191"/>
      <c r="C43" s="15" t="s">
        <v>35</v>
      </c>
      <c r="D43" s="229"/>
      <c r="E43" s="93">
        <v>0</v>
      </c>
      <c r="F43" s="38"/>
      <c r="G43" s="36">
        <v>0</v>
      </c>
      <c r="H43" s="38"/>
      <c r="I43" s="31">
        <v>0</v>
      </c>
      <c r="J43" s="53"/>
      <c r="K43" s="36">
        <v>0</v>
      </c>
      <c r="L43" s="38"/>
      <c r="M43" s="28">
        <v>0</v>
      </c>
      <c r="N43" s="38"/>
      <c r="O43" s="31">
        <v>0</v>
      </c>
      <c r="P43" s="65"/>
      <c r="Q43" s="36">
        <v>0</v>
      </c>
      <c r="R43" s="38"/>
      <c r="S43" s="28">
        <v>0</v>
      </c>
      <c r="T43" s="38"/>
      <c r="U43" s="28">
        <v>0</v>
      </c>
      <c r="V43" s="38"/>
      <c r="W43" s="28">
        <v>0</v>
      </c>
      <c r="X43" s="38"/>
      <c r="Y43" s="28">
        <v>0</v>
      </c>
      <c r="Z43" s="38"/>
      <c r="AA43" s="31">
        <v>0</v>
      </c>
      <c r="AB43" s="194"/>
    </row>
    <row r="44" spans="1:28" ht="26.25" customHeight="1">
      <c r="A44" s="10"/>
      <c r="B44" s="191"/>
      <c r="C44" s="15" t="s">
        <v>36</v>
      </c>
      <c r="D44" s="229"/>
      <c r="E44" s="93">
        <v>0</v>
      </c>
      <c r="F44" s="38"/>
      <c r="G44" s="36">
        <v>0</v>
      </c>
      <c r="H44" s="38"/>
      <c r="I44" s="31">
        <v>0</v>
      </c>
      <c r="J44" s="53"/>
      <c r="K44" s="36">
        <v>0</v>
      </c>
      <c r="L44" s="38"/>
      <c r="M44" s="28">
        <v>0</v>
      </c>
      <c r="N44" s="38"/>
      <c r="O44" s="31">
        <v>0</v>
      </c>
      <c r="P44" s="65"/>
      <c r="Q44" s="36">
        <v>0</v>
      </c>
      <c r="R44" s="38"/>
      <c r="S44" s="28">
        <v>0</v>
      </c>
      <c r="T44" s="38"/>
      <c r="U44" s="28">
        <v>0</v>
      </c>
      <c r="V44" s="38"/>
      <c r="W44" s="28">
        <v>0</v>
      </c>
      <c r="X44" s="38"/>
      <c r="Y44" s="28">
        <v>0</v>
      </c>
      <c r="Z44" s="38"/>
      <c r="AA44" s="31">
        <v>0</v>
      </c>
      <c r="AB44" s="194"/>
    </row>
    <row r="45" spans="1:28" ht="26.25" customHeight="1">
      <c r="A45" s="10"/>
      <c r="B45" s="191"/>
      <c r="C45" s="15" t="s">
        <v>37</v>
      </c>
      <c r="D45" s="229"/>
      <c r="E45" s="93">
        <v>0</v>
      </c>
      <c r="F45" s="38"/>
      <c r="G45" s="36">
        <v>0</v>
      </c>
      <c r="H45" s="38"/>
      <c r="I45" s="31">
        <v>0</v>
      </c>
      <c r="J45" s="53"/>
      <c r="K45" s="36">
        <v>0</v>
      </c>
      <c r="L45" s="38"/>
      <c r="M45" s="28">
        <v>0</v>
      </c>
      <c r="N45" s="38"/>
      <c r="O45" s="31">
        <v>0</v>
      </c>
      <c r="P45" s="65"/>
      <c r="Q45" s="36">
        <v>0</v>
      </c>
      <c r="R45" s="38"/>
      <c r="S45" s="28">
        <v>0</v>
      </c>
      <c r="T45" s="38"/>
      <c r="U45" s="28">
        <v>0</v>
      </c>
      <c r="V45" s="38"/>
      <c r="W45" s="28">
        <v>0</v>
      </c>
      <c r="X45" s="38"/>
      <c r="Y45" s="28">
        <v>0</v>
      </c>
      <c r="Z45" s="38"/>
      <c r="AA45" s="31">
        <v>0</v>
      </c>
      <c r="AB45" s="194"/>
    </row>
    <row r="46" spans="1:28" ht="26.25" customHeight="1">
      <c r="A46" s="10"/>
      <c r="B46" s="191"/>
      <c r="C46" s="15" t="s">
        <v>190</v>
      </c>
      <c r="D46" s="229"/>
      <c r="E46" s="93">
        <v>0</v>
      </c>
      <c r="F46" s="38"/>
      <c r="G46" s="93">
        <v>0</v>
      </c>
      <c r="H46" s="38"/>
      <c r="I46" s="93">
        <v>0</v>
      </c>
      <c r="J46" s="53"/>
      <c r="K46" s="93">
        <v>0</v>
      </c>
      <c r="L46" s="38"/>
      <c r="M46" s="28">
        <v>0</v>
      </c>
      <c r="N46" s="38"/>
      <c r="O46" s="31">
        <v>0</v>
      </c>
      <c r="P46" s="65"/>
      <c r="Q46" s="36">
        <v>0</v>
      </c>
      <c r="R46" s="38"/>
      <c r="S46" s="28">
        <v>0</v>
      </c>
      <c r="T46" s="38"/>
      <c r="U46" s="28">
        <v>0</v>
      </c>
      <c r="V46" s="38"/>
      <c r="W46" s="28">
        <v>0</v>
      </c>
      <c r="X46" s="38"/>
      <c r="Y46" s="28">
        <v>0</v>
      </c>
      <c r="Z46" s="38"/>
      <c r="AA46" s="31">
        <v>0</v>
      </c>
      <c r="AB46" s="194"/>
    </row>
    <row r="47" spans="1:28" ht="26.25" customHeight="1">
      <c r="A47" s="10"/>
      <c r="B47" s="191"/>
      <c r="C47" s="17" t="s">
        <v>39</v>
      </c>
      <c r="D47" s="229"/>
      <c r="E47" s="93">
        <v>0</v>
      </c>
      <c r="F47" s="38"/>
      <c r="G47" s="36">
        <v>0</v>
      </c>
      <c r="H47" s="38"/>
      <c r="I47" s="31">
        <v>0</v>
      </c>
      <c r="J47" s="53"/>
      <c r="K47" s="36">
        <v>0</v>
      </c>
      <c r="L47" s="38"/>
      <c r="M47" s="28">
        <v>0</v>
      </c>
      <c r="N47" s="38"/>
      <c r="O47" s="31">
        <v>0</v>
      </c>
      <c r="P47" s="65"/>
      <c r="Q47" s="36">
        <v>0</v>
      </c>
      <c r="R47" s="38"/>
      <c r="S47" s="28">
        <v>0</v>
      </c>
      <c r="T47" s="38"/>
      <c r="U47" s="28">
        <v>0</v>
      </c>
      <c r="V47" s="38"/>
      <c r="W47" s="28">
        <v>0</v>
      </c>
      <c r="X47" s="38"/>
      <c r="Y47" s="28">
        <v>0</v>
      </c>
      <c r="Z47" s="38"/>
      <c r="AA47" s="31">
        <v>0</v>
      </c>
      <c r="AB47" s="194"/>
    </row>
    <row r="48" spans="1:28" ht="26.25" customHeight="1">
      <c r="A48" s="10"/>
      <c r="B48" s="191"/>
      <c r="C48" s="17" t="s">
        <v>103</v>
      </c>
      <c r="D48" s="229"/>
      <c r="E48" s="93">
        <v>0</v>
      </c>
      <c r="F48" s="38"/>
      <c r="G48" s="36">
        <v>0</v>
      </c>
      <c r="H48" s="38"/>
      <c r="I48" s="31">
        <v>0</v>
      </c>
      <c r="J48" s="53"/>
      <c r="K48" s="36">
        <v>0</v>
      </c>
      <c r="L48" s="38"/>
      <c r="M48" s="28">
        <v>0</v>
      </c>
      <c r="N48" s="38"/>
      <c r="O48" s="31">
        <v>0</v>
      </c>
      <c r="P48" s="65"/>
      <c r="Q48" s="36">
        <v>0</v>
      </c>
      <c r="R48" s="38"/>
      <c r="S48" s="28">
        <v>0</v>
      </c>
      <c r="T48" s="38"/>
      <c r="U48" s="28">
        <v>0</v>
      </c>
      <c r="V48" s="38"/>
      <c r="W48" s="28">
        <v>0</v>
      </c>
      <c r="X48" s="38"/>
      <c r="Y48" s="28">
        <v>0</v>
      </c>
      <c r="Z48" s="38"/>
      <c r="AA48" s="31">
        <v>0</v>
      </c>
      <c r="AB48" s="194"/>
    </row>
    <row r="49" spans="1:28" ht="26.25" customHeight="1">
      <c r="A49" s="10"/>
      <c r="B49" s="191"/>
      <c r="C49" s="17" t="s">
        <v>191</v>
      </c>
      <c r="D49" s="229"/>
      <c r="E49" s="93">
        <v>0</v>
      </c>
      <c r="F49" s="186"/>
      <c r="G49" s="36">
        <v>0</v>
      </c>
      <c r="H49" s="186"/>
      <c r="I49" s="31">
        <v>0</v>
      </c>
      <c r="J49" s="186"/>
      <c r="K49" s="36">
        <v>0</v>
      </c>
      <c r="L49" s="186"/>
      <c r="M49" s="28">
        <v>0</v>
      </c>
      <c r="N49" s="186"/>
      <c r="O49" s="31">
        <v>0</v>
      </c>
      <c r="P49" s="65"/>
      <c r="Q49" s="36">
        <v>0</v>
      </c>
      <c r="R49" s="186"/>
      <c r="S49" s="28">
        <v>0</v>
      </c>
      <c r="T49" s="186"/>
      <c r="U49" s="28">
        <v>0</v>
      </c>
      <c r="V49" s="186"/>
      <c r="W49" s="28">
        <v>0</v>
      </c>
      <c r="X49" s="186"/>
      <c r="Y49" s="28">
        <v>0</v>
      </c>
      <c r="Z49" s="186"/>
      <c r="AA49" s="31">
        <v>0</v>
      </c>
      <c r="AB49" s="194"/>
    </row>
    <row r="50" spans="1:28" ht="27" thickBot="1">
      <c r="A50" s="10"/>
      <c r="B50" s="191"/>
      <c r="C50" s="183" t="s">
        <v>186</v>
      </c>
      <c r="D50" s="229"/>
      <c r="E50" s="105">
        <f>+E43+E44+E45+E46+E47+E48+E49</f>
        <v>0</v>
      </c>
      <c r="F50" s="185">
        <f t="shared" ref="F50:Z50" si="3">+F43+F44+F45+F46+F47+F48</f>
        <v>0</v>
      </c>
      <c r="G50" s="105">
        <f>+G43+G44+G45+G46+G47+G48+G49</f>
        <v>0</v>
      </c>
      <c r="H50" s="185">
        <f t="shared" si="3"/>
        <v>0</v>
      </c>
      <c r="I50" s="105">
        <f>+I43+I44+I45+I46+I47+I48+I49</f>
        <v>0</v>
      </c>
      <c r="J50" s="185">
        <f t="shared" si="3"/>
        <v>0</v>
      </c>
      <c r="K50" s="105">
        <f>+K43+K44+K45+K46+K47+K48+K49</f>
        <v>0</v>
      </c>
      <c r="L50" s="185">
        <f t="shared" si="3"/>
        <v>0</v>
      </c>
      <c r="M50" s="105">
        <f>+M43+M44+M45+M46+M47+M48+M49</f>
        <v>0</v>
      </c>
      <c r="N50" s="185">
        <f t="shared" si="3"/>
        <v>0</v>
      </c>
      <c r="O50" s="105">
        <f>+O43+O44+O45+O46+O47+O48+O49</f>
        <v>0</v>
      </c>
      <c r="P50" s="185">
        <f t="shared" si="3"/>
        <v>0</v>
      </c>
      <c r="Q50" s="105">
        <f>+Q43+Q44+Q45+Q46+Q47+Q48+Q49</f>
        <v>0</v>
      </c>
      <c r="R50" s="185">
        <f t="shared" si="3"/>
        <v>0</v>
      </c>
      <c r="S50" s="105">
        <f>+S43+S44+S45+S46+S47+S48+S49</f>
        <v>0</v>
      </c>
      <c r="T50" s="185">
        <f t="shared" si="3"/>
        <v>0</v>
      </c>
      <c r="U50" s="105">
        <f>+U43+U44+U45+U46+U47+U48+U49</f>
        <v>0</v>
      </c>
      <c r="V50" s="185">
        <f t="shared" si="3"/>
        <v>0</v>
      </c>
      <c r="W50" s="105">
        <f>+W43+W44+W45+W46+W47+W48+W49</f>
        <v>0</v>
      </c>
      <c r="X50" s="185">
        <f t="shared" si="3"/>
        <v>0</v>
      </c>
      <c r="Y50" s="105">
        <f>+Y43+Y44+Y45+Y46+Y47+Y48+Y49</f>
        <v>0</v>
      </c>
      <c r="Z50" s="185">
        <f t="shared" si="3"/>
        <v>0</v>
      </c>
      <c r="AA50" s="105">
        <f>+AA43+AA44+AA45+AA46+AA47+AA48+AA49</f>
        <v>0</v>
      </c>
      <c r="AB50" s="194"/>
    </row>
    <row r="51" spans="1:28" ht="27" thickTop="1">
      <c r="A51" s="10"/>
      <c r="B51" s="191"/>
      <c r="C51" s="21" t="s">
        <v>102</v>
      </c>
      <c r="D51" s="229"/>
      <c r="E51" s="33"/>
      <c r="F51" s="38"/>
      <c r="G51" s="33"/>
      <c r="H51" s="38"/>
      <c r="I51" s="33"/>
      <c r="J51" s="53"/>
      <c r="K51" s="33"/>
      <c r="L51" s="38"/>
      <c r="M51" s="33"/>
      <c r="N51" s="38"/>
      <c r="O51" s="33"/>
      <c r="P51" s="65"/>
      <c r="Q51" s="33"/>
      <c r="R51" s="38"/>
      <c r="S51" s="33"/>
      <c r="T51" s="38"/>
      <c r="U51" s="33"/>
      <c r="V51" s="38"/>
      <c r="W51" s="33"/>
      <c r="X51" s="38"/>
      <c r="Y51" s="33"/>
      <c r="Z51" s="38"/>
      <c r="AA51" s="33"/>
      <c r="AB51" s="194"/>
    </row>
    <row r="52" spans="1:28">
      <c r="A52" s="10"/>
      <c r="B52" s="191"/>
      <c r="C52" s="15" t="s">
        <v>41</v>
      </c>
      <c r="D52" s="229"/>
      <c r="E52" s="93">
        <v>0</v>
      </c>
      <c r="F52" s="38"/>
      <c r="G52" s="36">
        <v>0</v>
      </c>
      <c r="H52" s="38"/>
      <c r="I52" s="31">
        <v>0</v>
      </c>
      <c r="J52" s="53"/>
      <c r="K52" s="36">
        <v>0</v>
      </c>
      <c r="L52" s="38"/>
      <c r="M52" s="28">
        <v>0</v>
      </c>
      <c r="N52" s="38"/>
      <c r="O52" s="31">
        <v>0</v>
      </c>
      <c r="P52" s="65"/>
      <c r="Q52" s="36">
        <v>0</v>
      </c>
      <c r="R52" s="38"/>
      <c r="S52" s="28">
        <v>0</v>
      </c>
      <c r="T52" s="38"/>
      <c r="U52" s="28">
        <v>0</v>
      </c>
      <c r="V52" s="38"/>
      <c r="W52" s="28">
        <v>0</v>
      </c>
      <c r="X52" s="38"/>
      <c r="Y52" s="28">
        <v>0</v>
      </c>
      <c r="Z52" s="38"/>
      <c r="AA52" s="31">
        <v>0</v>
      </c>
      <c r="AB52" s="194"/>
    </row>
    <row r="53" spans="1:28">
      <c r="A53" s="10"/>
      <c r="B53" s="191"/>
      <c r="C53" s="15" t="s">
        <v>42</v>
      </c>
      <c r="D53" s="229"/>
      <c r="E53" s="93">
        <v>0</v>
      </c>
      <c r="F53" s="38"/>
      <c r="G53" s="36">
        <v>0</v>
      </c>
      <c r="H53" s="38"/>
      <c r="I53" s="31">
        <v>0</v>
      </c>
      <c r="J53" s="53"/>
      <c r="K53" s="36">
        <v>0</v>
      </c>
      <c r="L53" s="38"/>
      <c r="M53" s="28">
        <v>0</v>
      </c>
      <c r="N53" s="38"/>
      <c r="O53" s="31">
        <v>0</v>
      </c>
      <c r="P53" s="65"/>
      <c r="Q53" s="36">
        <v>0</v>
      </c>
      <c r="R53" s="38"/>
      <c r="S53" s="28">
        <v>0</v>
      </c>
      <c r="T53" s="38"/>
      <c r="U53" s="28">
        <v>0</v>
      </c>
      <c r="V53" s="38"/>
      <c r="W53" s="28">
        <v>0</v>
      </c>
      <c r="X53" s="38"/>
      <c r="Y53" s="28">
        <v>0</v>
      </c>
      <c r="Z53" s="38"/>
      <c r="AA53" s="31">
        <v>0</v>
      </c>
      <c r="AB53" s="194"/>
    </row>
    <row r="54" spans="1:28">
      <c r="A54" s="10"/>
      <c r="B54" s="191"/>
      <c r="C54" s="15" t="s">
        <v>3</v>
      </c>
      <c r="D54" s="229"/>
      <c r="E54" s="93">
        <v>0</v>
      </c>
      <c r="F54" s="38"/>
      <c r="G54" s="36">
        <v>0</v>
      </c>
      <c r="H54" s="38"/>
      <c r="I54" s="31">
        <v>0</v>
      </c>
      <c r="J54" s="53"/>
      <c r="K54" s="36">
        <v>0</v>
      </c>
      <c r="L54" s="38"/>
      <c r="M54" s="28">
        <v>0</v>
      </c>
      <c r="N54" s="38"/>
      <c r="O54" s="31">
        <v>0</v>
      </c>
      <c r="P54" s="65"/>
      <c r="Q54" s="36">
        <v>0</v>
      </c>
      <c r="R54" s="38"/>
      <c r="S54" s="28">
        <v>0</v>
      </c>
      <c r="T54" s="38"/>
      <c r="U54" s="28">
        <v>0</v>
      </c>
      <c r="V54" s="38"/>
      <c r="W54" s="28">
        <v>0</v>
      </c>
      <c r="X54" s="38"/>
      <c r="Y54" s="28">
        <v>0</v>
      </c>
      <c r="Z54" s="38"/>
      <c r="AA54" s="31">
        <v>0</v>
      </c>
      <c r="AB54" s="194"/>
    </row>
    <row r="55" spans="1:28">
      <c r="A55" s="10"/>
      <c r="B55" s="191"/>
      <c r="C55" s="15" t="s">
        <v>70</v>
      </c>
      <c r="D55" s="229"/>
      <c r="E55" s="93">
        <v>0</v>
      </c>
      <c r="F55" s="38"/>
      <c r="G55" s="36">
        <v>0</v>
      </c>
      <c r="H55" s="38"/>
      <c r="I55" s="31">
        <v>0</v>
      </c>
      <c r="J55" s="53"/>
      <c r="K55" s="36">
        <v>0</v>
      </c>
      <c r="L55" s="38"/>
      <c r="M55" s="28">
        <v>0</v>
      </c>
      <c r="N55" s="38"/>
      <c r="O55" s="31">
        <v>0</v>
      </c>
      <c r="P55" s="65"/>
      <c r="Q55" s="36">
        <v>0</v>
      </c>
      <c r="R55" s="38"/>
      <c r="S55" s="28">
        <v>0</v>
      </c>
      <c r="T55" s="38"/>
      <c r="U55" s="28">
        <v>0</v>
      </c>
      <c r="V55" s="38"/>
      <c r="W55" s="28">
        <v>0</v>
      </c>
      <c r="X55" s="38"/>
      <c r="Y55" s="28">
        <v>0</v>
      </c>
      <c r="Z55" s="38"/>
      <c r="AA55" s="31">
        <v>0</v>
      </c>
      <c r="AB55" s="194"/>
    </row>
    <row r="56" spans="1:28">
      <c r="A56" s="10"/>
      <c r="B56" s="191"/>
      <c r="C56" s="15" t="s">
        <v>48</v>
      </c>
      <c r="D56" s="229"/>
      <c r="E56" s="93">
        <v>0</v>
      </c>
      <c r="F56" s="38"/>
      <c r="G56" s="36">
        <v>0</v>
      </c>
      <c r="H56" s="38"/>
      <c r="I56" s="31">
        <v>0</v>
      </c>
      <c r="J56" s="53"/>
      <c r="K56" s="36">
        <v>0</v>
      </c>
      <c r="L56" s="38"/>
      <c r="M56" s="28">
        <v>0</v>
      </c>
      <c r="N56" s="38"/>
      <c r="O56" s="31">
        <v>0</v>
      </c>
      <c r="P56" s="65"/>
      <c r="Q56" s="36">
        <v>0</v>
      </c>
      <c r="R56" s="38"/>
      <c r="S56" s="28">
        <v>0</v>
      </c>
      <c r="T56" s="38"/>
      <c r="U56" s="28">
        <v>0</v>
      </c>
      <c r="V56" s="38"/>
      <c r="W56" s="28">
        <v>0</v>
      </c>
      <c r="X56" s="38"/>
      <c r="Y56" s="28">
        <v>0</v>
      </c>
      <c r="Z56" s="38"/>
      <c r="AA56" s="31">
        <v>0</v>
      </c>
      <c r="AB56" s="194"/>
    </row>
    <row r="57" spans="1:28">
      <c r="A57" s="10"/>
      <c r="B57" s="191"/>
      <c r="C57" s="15" t="s">
        <v>83</v>
      </c>
      <c r="D57" s="229"/>
      <c r="E57" s="93">
        <v>0</v>
      </c>
      <c r="F57" s="68">
        <v>0</v>
      </c>
      <c r="G57" s="36">
        <v>0</v>
      </c>
      <c r="H57" s="68">
        <v>0</v>
      </c>
      <c r="I57" s="31">
        <v>0</v>
      </c>
      <c r="J57" s="68">
        <v>0</v>
      </c>
      <c r="K57" s="36">
        <v>0</v>
      </c>
      <c r="L57" s="68">
        <v>0</v>
      </c>
      <c r="M57" s="28">
        <v>0</v>
      </c>
      <c r="N57" s="68">
        <v>0</v>
      </c>
      <c r="O57" s="31">
        <v>0</v>
      </c>
      <c r="P57" s="68">
        <v>0</v>
      </c>
      <c r="Q57" s="36">
        <v>0</v>
      </c>
      <c r="R57" s="68">
        <v>0</v>
      </c>
      <c r="S57" s="28">
        <v>0</v>
      </c>
      <c r="T57" s="68">
        <v>0</v>
      </c>
      <c r="U57" s="28">
        <v>0</v>
      </c>
      <c r="V57" s="68">
        <v>0</v>
      </c>
      <c r="W57" s="28">
        <v>0</v>
      </c>
      <c r="X57" s="68">
        <v>0</v>
      </c>
      <c r="Y57" s="28">
        <v>0</v>
      </c>
      <c r="Z57" s="68">
        <v>0</v>
      </c>
      <c r="AA57" s="31">
        <v>0</v>
      </c>
      <c r="AB57" s="194"/>
    </row>
    <row r="58" spans="1:28">
      <c r="A58" s="10"/>
      <c r="B58" s="191"/>
      <c r="C58" s="15" t="s">
        <v>49</v>
      </c>
      <c r="D58" s="229"/>
      <c r="E58" s="93">
        <v>0</v>
      </c>
      <c r="F58" s="38"/>
      <c r="G58" s="36">
        <v>0</v>
      </c>
      <c r="H58" s="38"/>
      <c r="I58" s="31">
        <v>0</v>
      </c>
      <c r="J58" s="53"/>
      <c r="K58" s="36">
        <v>0</v>
      </c>
      <c r="L58" s="38"/>
      <c r="M58" s="28">
        <v>0</v>
      </c>
      <c r="N58" s="38"/>
      <c r="O58" s="31">
        <v>0</v>
      </c>
      <c r="P58" s="65"/>
      <c r="Q58" s="36">
        <v>0</v>
      </c>
      <c r="R58" s="38"/>
      <c r="S58" s="28">
        <v>0</v>
      </c>
      <c r="T58" s="38"/>
      <c r="U58" s="28">
        <v>0</v>
      </c>
      <c r="V58" s="38"/>
      <c r="W58" s="28">
        <v>0</v>
      </c>
      <c r="X58" s="38"/>
      <c r="Y58" s="28">
        <v>0</v>
      </c>
      <c r="Z58" s="38"/>
      <c r="AA58" s="31">
        <v>0</v>
      </c>
      <c r="AB58" s="194"/>
    </row>
    <row r="59" spans="1:28">
      <c r="A59" s="10"/>
      <c r="B59" s="191"/>
      <c r="C59" s="15" t="s">
        <v>94</v>
      </c>
      <c r="D59" s="229"/>
      <c r="E59" s="93">
        <v>0</v>
      </c>
      <c r="F59" s="38"/>
      <c r="G59" s="36">
        <v>0</v>
      </c>
      <c r="H59" s="38"/>
      <c r="I59" s="31">
        <v>0</v>
      </c>
      <c r="J59" s="53"/>
      <c r="K59" s="36">
        <v>0</v>
      </c>
      <c r="L59" s="38"/>
      <c r="M59" s="28">
        <v>0</v>
      </c>
      <c r="N59" s="38"/>
      <c r="O59" s="31">
        <v>0</v>
      </c>
      <c r="P59" s="65"/>
      <c r="Q59" s="36">
        <v>0</v>
      </c>
      <c r="R59" s="38"/>
      <c r="S59" s="28">
        <v>0</v>
      </c>
      <c r="T59" s="38"/>
      <c r="U59" s="28">
        <v>0</v>
      </c>
      <c r="V59" s="38"/>
      <c r="W59" s="28">
        <v>0</v>
      </c>
      <c r="X59" s="38"/>
      <c r="Y59" s="28">
        <v>0</v>
      </c>
      <c r="Z59" s="38"/>
      <c r="AA59" s="31">
        <v>0</v>
      </c>
      <c r="AB59" s="194"/>
    </row>
    <row r="60" spans="1:28">
      <c r="A60" s="10"/>
      <c r="B60" s="191"/>
      <c r="C60" s="15" t="s">
        <v>50</v>
      </c>
      <c r="D60" s="229"/>
      <c r="E60" s="93">
        <v>0</v>
      </c>
      <c r="F60" s="38"/>
      <c r="G60" s="36">
        <v>0</v>
      </c>
      <c r="H60" s="38"/>
      <c r="I60" s="31">
        <v>0</v>
      </c>
      <c r="J60" s="53"/>
      <c r="K60" s="36">
        <v>0</v>
      </c>
      <c r="L60" s="38"/>
      <c r="M60" s="28">
        <v>0</v>
      </c>
      <c r="N60" s="38"/>
      <c r="O60" s="31">
        <v>0</v>
      </c>
      <c r="P60" s="65"/>
      <c r="Q60" s="36">
        <v>0</v>
      </c>
      <c r="R60" s="38"/>
      <c r="S60" s="28">
        <v>0</v>
      </c>
      <c r="T60" s="38"/>
      <c r="U60" s="28">
        <v>0</v>
      </c>
      <c r="V60" s="38"/>
      <c r="W60" s="28">
        <v>0</v>
      </c>
      <c r="X60" s="38"/>
      <c r="Y60" s="28">
        <v>0</v>
      </c>
      <c r="Z60" s="38"/>
      <c r="AA60" s="31">
        <v>0</v>
      </c>
      <c r="AB60" s="194"/>
    </row>
    <row r="61" spans="1:28">
      <c r="A61" s="10"/>
      <c r="B61" s="191"/>
      <c r="C61" s="15" t="s">
        <v>51</v>
      </c>
      <c r="D61" s="229"/>
      <c r="E61" s="93">
        <v>0</v>
      </c>
      <c r="F61" s="38"/>
      <c r="G61" s="36">
        <v>0</v>
      </c>
      <c r="H61" s="38"/>
      <c r="I61" s="31">
        <v>0</v>
      </c>
      <c r="J61" s="53"/>
      <c r="K61" s="36">
        <v>0</v>
      </c>
      <c r="L61" s="38"/>
      <c r="M61" s="28">
        <v>0</v>
      </c>
      <c r="N61" s="38"/>
      <c r="O61" s="31">
        <v>0</v>
      </c>
      <c r="P61" s="65"/>
      <c r="Q61" s="36">
        <v>0</v>
      </c>
      <c r="R61" s="38"/>
      <c r="S61" s="28">
        <v>0</v>
      </c>
      <c r="T61" s="38"/>
      <c r="U61" s="28">
        <v>0</v>
      </c>
      <c r="V61" s="38"/>
      <c r="W61" s="28">
        <v>0</v>
      </c>
      <c r="X61" s="38"/>
      <c r="Y61" s="28">
        <v>0</v>
      </c>
      <c r="Z61" s="38"/>
      <c r="AA61" s="31">
        <v>0</v>
      </c>
      <c r="AB61" s="194"/>
    </row>
    <row r="62" spans="1:28">
      <c r="A62" s="10"/>
      <c r="B62" s="191"/>
      <c r="C62" s="15" t="s">
        <v>100</v>
      </c>
      <c r="D62" s="229"/>
      <c r="E62" s="93">
        <v>0</v>
      </c>
      <c r="F62" s="38"/>
      <c r="G62" s="36">
        <v>0</v>
      </c>
      <c r="H62" s="38"/>
      <c r="I62" s="31">
        <v>0</v>
      </c>
      <c r="J62" s="53"/>
      <c r="K62" s="36">
        <v>0</v>
      </c>
      <c r="L62" s="38"/>
      <c r="M62" s="28">
        <v>0</v>
      </c>
      <c r="N62" s="38"/>
      <c r="O62" s="31">
        <v>0</v>
      </c>
      <c r="P62" s="65"/>
      <c r="Q62" s="36">
        <v>0</v>
      </c>
      <c r="R62" s="38"/>
      <c r="S62" s="28">
        <v>0</v>
      </c>
      <c r="T62" s="38"/>
      <c r="U62" s="28">
        <v>0</v>
      </c>
      <c r="V62" s="38"/>
      <c r="W62" s="28">
        <v>0</v>
      </c>
      <c r="X62" s="38"/>
      <c r="Y62" s="28">
        <v>0</v>
      </c>
      <c r="Z62" s="38"/>
      <c r="AA62" s="31">
        <v>0</v>
      </c>
      <c r="AB62" s="194"/>
    </row>
    <row r="63" spans="1:28">
      <c r="A63" s="10"/>
      <c r="B63" s="191"/>
      <c r="C63" s="17" t="s">
        <v>40</v>
      </c>
      <c r="D63" s="229"/>
      <c r="E63" s="93">
        <v>0</v>
      </c>
      <c r="F63" s="38"/>
      <c r="G63" s="36">
        <v>0</v>
      </c>
      <c r="H63" s="38"/>
      <c r="I63" s="31">
        <v>0</v>
      </c>
      <c r="J63" s="53"/>
      <c r="K63" s="36">
        <v>0</v>
      </c>
      <c r="L63" s="38"/>
      <c r="M63" s="28">
        <v>0</v>
      </c>
      <c r="N63" s="38"/>
      <c r="O63" s="31">
        <v>0</v>
      </c>
      <c r="P63" s="65"/>
      <c r="Q63" s="36">
        <v>0</v>
      </c>
      <c r="R63" s="38"/>
      <c r="S63" s="28">
        <v>0</v>
      </c>
      <c r="T63" s="38"/>
      <c r="U63" s="28">
        <v>0</v>
      </c>
      <c r="V63" s="38"/>
      <c r="W63" s="28">
        <v>0</v>
      </c>
      <c r="X63" s="38"/>
      <c r="Y63" s="28">
        <v>0</v>
      </c>
      <c r="Z63" s="38"/>
      <c r="AA63" s="31">
        <v>0</v>
      </c>
      <c r="AB63" s="194"/>
    </row>
    <row r="64" spans="1:28">
      <c r="A64" s="10"/>
      <c r="B64" s="191"/>
      <c r="C64" s="189" t="s">
        <v>188</v>
      </c>
      <c r="D64" s="229"/>
      <c r="E64" s="93">
        <v>0</v>
      </c>
      <c r="F64" s="38"/>
      <c r="G64" s="36">
        <v>0</v>
      </c>
      <c r="H64" s="186"/>
      <c r="I64" s="31">
        <v>0</v>
      </c>
      <c r="J64" s="53"/>
      <c r="K64" s="36">
        <v>0</v>
      </c>
      <c r="L64" s="38"/>
      <c r="M64" s="28">
        <v>0</v>
      </c>
      <c r="N64" s="186"/>
      <c r="O64" s="31">
        <v>0</v>
      </c>
      <c r="P64" s="65"/>
      <c r="Q64" s="36">
        <v>0</v>
      </c>
      <c r="R64" s="38"/>
      <c r="S64" s="28">
        <v>0</v>
      </c>
      <c r="T64" s="186"/>
      <c r="U64" s="28">
        <v>0</v>
      </c>
      <c r="V64" s="53"/>
      <c r="W64" s="28">
        <v>0</v>
      </c>
      <c r="X64" s="38"/>
      <c r="Y64" s="28">
        <v>0</v>
      </c>
      <c r="Z64" s="186"/>
      <c r="AA64" s="31">
        <v>0</v>
      </c>
      <c r="AB64" s="194"/>
    </row>
    <row r="65" spans="1:28">
      <c r="A65" s="10"/>
      <c r="B65" s="191"/>
      <c r="C65" s="189" t="s">
        <v>189</v>
      </c>
      <c r="D65" s="229"/>
      <c r="E65" s="93">
        <v>0</v>
      </c>
      <c r="F65" s="38"/>
      <c r="G65" s="36">
        <v>0</v>
      </c>
      <c r="H65" s="186"/>
      <c r="I65" s="31">
        <v>0</v>
      </c>
      <c r="J65" s="53"/>
      <c r="K65" s="36">
        <v>0</v>
      </c>
      <c r="L65" s="38"/>
      <c r="M65" s="28">
        <v>0</v>
      </c>
      <c r="N65" s="186"/>
      <c r="O65" s="31">
        <v>0</v>
      </c>
      <c r="P65" s="65"/>
      <c r="Q65" s="36">
        <v>0</v>
      </c>
      <c r="R65" s="38"/>
      <c r="S65" s="28">
        <v>0</v>
      </c>
      <c r="T65" s="186"/>
      <c r="U65" s="28">
        <v>0</v>
      </c>
      <c r="V65" s="53"/>
      <c r="W65" s="28">
        <v>0</v>
      </c>
      <c r="X65" s="38"/>
      <c r="Y65" s="28">
        <v>0</v>
      </c>
      <c r="Z65" s="186"/>
      <c r="AA65" s="31">
        <v>0</v>
      </c>
      <c r="AB65" s="194"/>
    </row>
    <row r="66" spans="1:28">
      <c r="A66" s="10"/>
      <c r="B66" s="191"/>
      <c r="C66" s="189" t="s">
        <v>106</v>
      </c>
      <c r="D66" s="229"/>
      <c r="E66" s="93">
        <v>0</v>
      </c>
      <c r="F66" s="38"/>
      <c r="G66" s="36">
        <v>0</v>
      </c>
      <c r="H66" s="186"/>
      <c r="I66" s="31">
        <v>0</v>
      </c>
      <c r="J66" s="53"/>
      <c r="K66" s="36">
        <v>0</v>
      </c>
      <c r="L66" s="38"/>
      <c r="M66" s="28">
        <v>0</v>
      </c>
      <c r="N66" s="186"/>
      <c r="O66" s="31">
        <v>0</v>
      </c>
      <c r="P66" s="65"/>
      <c r="Q66" s="36">
        <v>0</v>
      </c>
      <c r="R66" s="38"/>
      <c r="S66" s="28">
        <v>0</v>
      </c>
      <c r="T66" s="186"/>
      <c r="U66" s="28">
        <v>0</v>
      </c>
      <c r="V66" s="53"/>
      <c r="W66" s="28">
        <v>0</v>
      </c>
      <c r="X66" s="38"/>
      <c r="Y66" s="28">
        <v>0</v>
      </c>
      <c r="Z66" s="186"/>
      <c r="AA66" s="31">
        <v>0</v>
      </c>
      <c r="AB66" s="194"/>
    </row>
    <row r="67" spans="1:28">
      <c r="A67" s="10"/>
      <c r="B67" s="191"/>
      <c r="C67" s="189" t="s">
        <v>107</v>
      </c>
      <c r="D67" s="229"/>
      <c r="E67" s="93">
        <v>0</v>
      </c>
      <c r="F67" s="38"/>
      <c r="G67" s="36">
        <v>0</v>
      </c>
      <c r="H67" s="186"/>
      <c r="I67" s="31">
        <v>0</v>
      </c>
      <c r="J67" s="53"/>
      <c r="K67" s="36">
        <v>0</v>
      </c>
      <c r="L67" s="38"/>
      <c r="M67" s="28">
        <v>0</v>
      </c>
      <c r="N67" s="186"/>
      <c r="O67" s="31">
        <v>0</v>
      </c>
      <c r="P67" s="65"/>
      <c r="Q67" s="36">
        <v>0</v>
      </c>
      <c r="R67" s="38"/>
      <c r="S67" s="28">
        <v>0</v>
      </c>
      <c r="T67" s="186"/>
      <c r="U67" s="28">
        <v>0</v>
      </c>
      <c r="V67" s="53"/>
      <c r="W67" s="28">
        <v>0</v>
      </c>
      <c r="X67" s="38"/>
      <c r="Y67" s="28">
        <v>0</v>
      </c>
      <c r="Z67" s="186"/>
      <c r="AA67" s="31">
        <v>0</v>
      </c>
      <c r="AB67" s="194"/>
    </row>
    <row r="68" spans="1:28" ht="27" thickBot="1">
      <c r="A68" s="10"/>
      <c r="B68" s="191"/>
      <c r="C68" s="183" t="s">
        <v>186</v>
      </c>
      <c r="D68" s="229"/>
      <c r="E68" s="37">
        <f t="shared" ref="E68:Z68" si="4">+E52+E53+E54+E56+E58+E60+E61+E63+E55+E57+E59+E62+E64+E65+E66+E67</f>
        <v>0</v>
      </c>
      <c r="F68" s="38"/>
      <c r="G68" s="37">
        <f t="shared" si="4"/>
        <v>0</v>
      </c>
      <c r="H68" s="186"/>
      <c r="I68" s="37">
        <f t="shared" si="4"/>
        <v>0</v>
      </c>
      <c r="J68" s="53"/>
      <c r="K68" s="37">
        <f t="shared" si="4"/>
        <v>0</v>
      </c>
      <c r="L68" s="111">
        <f t="shared" si="4"/>
        <v>0</v>
      </c>
      <c r="M68" s="37">
        <f t="shared" si="4"/>
        <v>0</v>
      </c>
      <c r="N68" s="111">
        <f t="shared" si="4"/>
        <v>0</v>
      </c>
      <c r="O68" s="37">
        <f t="shared" si="4"/>
        <v>0</v>
      </c>
      <c r="P68" s="111">
        <f t="shared" si="4"/>
        <v>0</v>
      </c>
      <c r="Q68" s="37">
        <f t="shared" si="4"/>
        <v>0</v>
      </c>
      <c r="R68" s="111">
        <f t="shared" si="4"/>
        <v>0</v>
      </c>
      <c r="S68" s="37">
        <f t="shared" si="4"/>
        <v>0</v>
      </c>
      <c r="T68" s="111">
        <f t="shared" si="4"/>
        <v>0</v>
      </c>
      <c r="U68" s="37">
        <f t="shared" si="4"/>
        <v>0</v>
      </c>
      <c r="V68" s="111">
        <f t="shared" si="4"/>
        <v>0</v>
      </c>
      <c r="W68" s="37">
        <f t="shared" si="4"/>
        <v>0</v>
      </c>
      <c r="X68" s="111">
        <f t="shared" si="4"/>
        <v>0</v>
      </c>
      <c r="Y68" s="37">
        <f t="shared" si="4"/>
        <v>0</v>
      </c>
      <c r="Z68" s="111">
        <f t="shared" si="4"/>
        <v>0</v>
      </c>
      <c r="AA68" s="37">
        <f>+AA52+AA53+AA54+AA56+AA58+AA60+AA61+AA63+AA55+AA57+AA59+AA62+AA64+AA65+AA66+AA67</f>
        <v>0</v>
      </c>
      <c r="AB68" s="194"/>
    </row>
    <row r="69" spans="1:28" ht="27" thickTop="1">
      <c r="A69" s="10"/>
      <c r="B69" s="191"/>
      <c r="C69" s="21" t="s">
        <v>43</v>
      </c>
      <c r="D69" s="229"/>
      <c r="E69" s="33"/>
      <c r="F69" s="38"/>
      <c r="G69" s="33"/>
      <c r="H69" s="38"/>
      <c r="I69" s="33"/>
      <c r="J69" s="53"/>
      <c r="K69" s="33"/>
      <c r="L69" s="38"/>
      <c r="M69" s="33"/>
      <c r="N69" s="38"/>
      <c r="O69" s="33"/>
      <c r="P69" s="65"/>
      <c r="Q69" s="33"/>
      <c r="R69" s="38"/>
      <c r="S69" s="33"/>
      <c r="T69" s="38"/>
      <c r="U69" s="33"/>
      <c r="V69" s="38"/>
      <c r="W69" s="33"/>
      <c r="X69" s="38"/>
      <c r="Y69" s="33"/>
      <c r="Z69" s="38"/>
      <c r="AA69" s="33"/>
      <c r="AB69" s="194"/>
    </row>
    <row r="70" spans="1:28">
      <c r="A70" s="10"/>
      <c r="B70" s="191"/>
      <c r="C70" s="15" t="s">
        <v>44</v>
      </c>
      <c r="D70" s="229"/>
      <c r="E70" s="93">
        <v>0</v>
      </c>
      <c r="F70" s="38"/>
      <c r="G70" s="36">
        <v>0</v>
      </c>
      <c r="H70" s="38"/>
      <c r="I70" s="31">
        <v>0</v>
      </c>
      <c r="J70" s="53"/>
      <c r="K70" s="36">
        <v>0</v>
      </c>
      <c r="L70" s="38"/>
      <c r="M70" s="28">
        <v>0</v>
      </c>
      <c r="N70" s="38"/>
      <c r="O70" s="31">
        <v>0</v>
      </c>
      <c r="P70" s="65"/>
      <c r="Q70" s="36">
        <v>0</v>
      </c>
      <c r="R70" s="38"/>
      <c r="S70" s="28">
        <v>0</v>
      </c>
      <c r="T70" s="38"/>
      <c r="U70" s="28">
        <v>0</v>
      </c>
      <c r="V70" s="38"/>
      <c r="W70" s="28">
        <v>0</v>
      </c>
      <c r="X70" s="38"/>
      <c r="Y70" s="28">
        <v>0</v>
      </c>
      <c r="Z70" s="38"/>
      <c r="AA70" s="31">
        <v>0</v>
      </c>
      <c r="AB70" s="194"/>
    </row>
    <row r="71" spans="1:28">
      <c r="A71" s="10"/>
      <c r="B71" s="191"/>
      <c r="C71" s="15" t="s">
        <v>47</v>
      </c>
      <c r="D71" s="229"/>
      <c r="E71" s="93">
        <v>0</v>
      </c>
      <c r="F71" s="38"/>
      <c r="G71" s="36">
        <v>0</v>
      </c>
      <c r="H71" s="38"/>
      <c r="I71" s="31">
        <v>0</v>
      </c>
      <c r="J71" s="53"/>
      <c r="K71" s="36">
        <v>0</v>
      </c>
      <c r="L71" s="38"/>
      <c r="M71" s="28">
        <v>0</v>
      </c>
      <c r="N71" s="38"/>
      <c r="O71" s="31">
        <v>0</v>
      </c>
      <c r="P71" s="65"/>
      <c r="Q71" s="36">
        <v>0</v>
      </c>
      <c r="R71" s="38"/>
      <c r="S71" s="28">
        <v>0</v>
      </c>
      <c r="T71" s="38"/>
      <c r="U71" s="28">
        <v>0</v>
      </c>
      <c r="V71" s="38"/>
      <c r="W71" s="28">
        <v>0</v>
      </c>
      <c r="X71" s="38"/>
      <c r="Y71" s="28">
        <v>0</v>
      </c>
      <c r="Z71" s="38"/>
      <c r="AA71" s="31">
        <v>0</v>
      </c>
      <c r="AB71" s="194"/>
    </row>
    <row r="72" spans="1:28">
      <c r="A72" s="10"/>
      <c r="B72" s="191"/>
      <c r="C72" s="15" t="s">
        <v>45</v>
      </c>
      <c r="D72" s="229"/>
      <c r="E72" s="93">
        <v>0</v>
      </c>
      <c r="F72" s="38"/>
      <c r="G72" s="36">
        <v>0</v>
      </c>
      <c r="H72" s="38"/>
      <c r="I72" s="31">
        <v>0</v>
      </c>
      <c r="J72" s="53"/>
      <c r="K72" s="36">
        <v>0</v>
      </c>
      <c r="L72" s="38"/>
      <c r="M72" s="28">
        <v>0</v>
      </c>
      <c r="N72" s="38"/>
      <c r="O72" s="31">
        <v>0</v>
      </c>
      <c r="P72" s="65"/>
      <c r="Q72" s="36">
        <v>0</v>
      </c>
      <c r="R72" s="38"/>
      <c r="S72" s="28">
        <v>0</v>
      </c>
      <c r="T72" s="38"/>
      <c r="U72" s="28">
        <v>0</v>
      </c>
      <c r="V72" s="38"/>
      <c r="W72" s="28">
        <v>0</v>
      </c>
      <c r="X72" s="38"/>
      <c r="Y72" s="28">
        <v>0</v>
      </c>
      <c r="Z72" s="38"/>
      <c r="AA72" s="31">
        <v>0</v>
      </c>
      <c r="AB72" s="194"/>
    </row>
    <row r="73" spans="1:28">
      <c r="A73" s="10"/>
      <c r="B73" s="191"/>
      <c r="C73" s="14" t="s">
        <v>46</v>
      </c>
      <c r="D73" s="229"/>
      <c r="E73" s="93">
        <v>0</v>
      </c>
      <c r="F73" s="38"/>
      <c r="G73" s="36">
        <v>0</v>
      </c>
      <c r="H73" s="38"/>
      <c r="I73" s="31">
        <v>0</v>
      </c>
      <c r="J73" s="53"/>
      <c r="K73" s="36">
        <v>0</v>
      </c>
      <c r="L73" s="38"/>
      <c r="M73" s="28">
        <v>0</v>
      </c>
      <c r="N73" s="38"/>
      <c r="O73" s="31">
        <v>0</v>
      </c>
      <c r="P73" s="65"/>
      <c r="Q73" s="36">
        <v>0</v>
      </c>
      <c r="R73" s="38"/>
      <c r="S73" s="28">
        <v>0</v>
      </c>
      <c r="T73" s="38"/>
      <c r="U73" s="28">
        <v>0</v>
      </c>
      <c r="V73" s="38"/>
      <c r="W73" s="28">
        <v>0</v>
      </c>
      <c r="X73" s="38"/>
      <c r="Y73" s="28">
        <v>0</v>
      </c>
      <c r="Z73" s="38"/>
      <c r="AA73" s="31">
        <v>0</v>
      </c>
      <c r="AB73" s="194"/>
    </row>
    <row r="74" spans="1:28">
      <c r="A74" s="10"/>
      <c r="B74" s="191"/>
      <c r="C74" s="14" t="s">
        <v>52</v>
      </c>
      <c r="D74" s="229"/>
      <c r="E74" s="93">
        <v>0</v>
      </c>
      <c r="F74" s="38"/>
      <c r="G74" s="36">
        <v>0</v>
      </c>
      <c r="H74" s="38"/>
      <c r="I74" s="31">
        <v>0</v>
      </c>
      <c r="J74" s="53"/>
      <c r="K74" s="36">
        <v>0</v>
      </c>
      <c r="L74" s="38"/>
      <c r="M74" s="28">
        <v>0</v>
      </c>
      <c r="N74" s="38"/>
      <c r="O74" s="31">
        <v>0</v>
      </c>
      <c r="P74" s="65"/>
      <c r="Q74" s="36">
        <v>0</v>
      </c>
      <c r="R74" s="38"/>
      <c r="S74" s="28">
        <v>0</v>
      </c>
      <c r="T74" s="38"/>
      <c r="U74" s="28">
        <v>0</v>
      </c>
      <c r="V74" s="38"/>
      <c r="W74" s="28">
        <v>0</v>
      </c>
      <c r="X74" s="38"/>
      <c r="Y74" s="28">
        <v>0</v>
      </c>
      <c r="Z74" s="38"/>
      <c r="AA74" s="31">
        <v>0</v>
      </c>
      <c r="AB74" s="194"/>
    </row>
    <row r="75" spans="1:28">
      <c r="A75" s="10"/>
      <c r="B75" s="191"/>
      <c r="C75" s="17" t="s">
        <v>53</v>
      </c>
      <c r="D75" s="229"/>
      <c r="E75" s="93">
        <v>0</v>
      </c>
      <c r="F75" s="38"/>
      <c r="G75" s="36">
        <v>0</v>
      </c>
      <c r="H75" s="38"/>
      <c r="I75" s="31">
        <v>0</v>
      </c>
      <c r="J75" s="53"/>
      <c r="K75" s="36">
        <v>0</v>
      </c>
      <c r="L75" s="38"/>
      <c r="M75" s="28">
        <v>0</v>
      </c>
      <c r="N75" s="38"/>
      <c r="O75" s="31">
        <v>0</v>
      </c>
      <c r="P75" s="65"/>
      <c r="Q75" s="36">
        <v>0</v>
      </c>
      <c r="R75" s="38"/>
      <c r="S75" s="28">
        <v>0</v>
      </c>
      <c r="T75" s="38"/>
      <c r="U75" s="28">
        <v>0</v>
      </c>
      <c r="V75" s="38"/>
      <c r="W75" s="28">
        <v>0</v>
      </c>
      <c r="X75" s="38"/>
      <c r="Y75" s="28">
        <v>0</v>
      </c>
      <c r="Z75" s="38"/>
      <c r="AA75" s="31">
        <v>0</v>
      </c>
      <c r="AB75" s="194"/>
    </row>
    <row r="76" spans="1:28">
      <c r="A76" s="10"/>
      <c r="B76" s="191"/>
      <c r="C76" s="17" t="s">
        <v>95</v>
      </c>
      <c r="D76" s="229"/>
      <c r="E76" s="93">
        <v>0</v>
      </c>
      <c r="F76" s="38"/>
      <c r="G76" s="36">
        <v>0</v>
      </c>
      <c r="H76" s="38"/>
      <c r="I76" s="31">
        <v>0</v>
      </c>
      <c r="J76" s="53"/>
      <c r="K76" s="36">
        <v>0</v>
      </c>
      <c r="L76" s="38"/>
      <c r="M76" s="28">
        <v>0</v>
      </c>
      <c r="N76" s="38"/>
      <c r="O76" s="31">
        <v>0</v>
      </c>
      <c r="P76" s="65"/>
      <c r="Q76" s="36">
        <v>0</v>
      </c>
      <c r="R76" s="38"/>
      <c r="S76" s="28">
        <v>0</v>
      </c>
      <c r="T76" s="38"/>
      <c r="U76" s="28">
        <v>0</v>
      </c>
      <c r="V76" s="38"/>
      <c r="W76" s="28">
        <v>0</v>
      </c>
      <c r="X76" s="38"/>
      <c r="Y76" s="28">
        <v>0</v>
      </c>
      <c r="Z76" s="38"/>
      <c r="AA76" s="31">
        <v>0</v>
      </c>
      <c r="AB76" s="194"/>
    </row>
    <row r="77" spans="1:28" ht="27" thickBot="1">
      <c r="A77" s="10"/>
      <c r="B77" s="191"/>
      <c r="C77" s="183" t="s">
        <v>186</v>
      </c>
      <c r="D77" s="229"/>
      <c r="E77" s="105">
        <f>+E69+E70+E71+E72+E73+E74+E75+E76</f>
        <v>0</v>
      </c>
      <c r="F77" s="38"/>
      <c r="G77" s="37">
        <f>+G69+G70+G71+G72+G73+G74+G75+G76</f>
        <v>0</v>
      </c>
      <c r="H77" s="38"/>
      <c r="I77" s="32">
        <f>+I69+I70+I71+I72+I73+I74+I75+I76</f>
        <v>0</v>
      </c>
      <c r="J77" s="53"/>
      <c r="K77" s="37">
        <f>+K69+K70+K71+K72+K73+K74+K75+K76</f>
        <v>0</v>
      </c>
      <c r="L77" s="38"/>
      <c r="M77" s="29">
        <f>+M69+M70+M71+M72+M73+M74+M75+M76</f>
        <v>0</v>
      </c>
      <c r="N77" s="38"/>
      <c r="O77" s="32">
        <f>+O69+O70+O71+O72+O73+O74+O75+O76</f>
        <v>0</v>
      </c>
      <c r="P77" s="65"/>
      <c r="Q77" s="37">
        <f>+Q69+Q70+Q71+Q72+Q73+Q74+Q75+Q76</f>
        <v>0</v>
      </c>
      <c r="R77" s="38"/>
      <c r="S77" s="29">
        <f>+S69+S70+S71+S72+S73+S74+S75+S76</f>
        <v>0</v>
      </c>
      <c r="T77" s="38"/>
      <c r="U77" s="29">
        <f>+U69+U70+U71+U72+U73+U74+U75+U76</f>
        <v>0</v>
      </c>
      <c r="V77" s="38"/>
      <c r="W77" s="29">
        <f>+W69+W70+W71+W72+W73+W74+W75+W76</f>
        <v>0</v>
      </c>
      <c r="X77" s="38"/>
      <c r="Y77" s="29">
        <f>+Y69+Y70+Y71+Y72+Y73+Y74+Y75+Y76</f>
        <v>0</v>
      </c>
      <c r="Z77" s="38"/>
      <c r="AA77" s="32">
        <f>+AA69+AA70+AA71+AA72+AA73+AA74+AA75+AA76</f>
        <v>0</v>
      </c>
      <c r="AB77" s="194"/>
    </row>
    <row r="78" spans="1:28" ht="27" thickTop="1">
      <c r="A78" s="10"/>
      <c r="B78" s="191"/>
      <c r="C78" s="118" t="s">
        <v>105</v>
      </c>
      <c r="D78" s="229"/>
      <c r="E78" s="110"/>
      <c r="F78" s="38"/>
      <c r="G78" s="110"/>
      <c r="H78" s="38"/>
      <c r="I78" s="110"/>
      <c r="J78" s="53"/>
      <c r="K78" s="110"/>
      <c r="L78" s="38"/>
      <c r="M78" s="110"/>
      <c r="N78" s="38"/>
      <c r="O78" s="110"/>
      <c r="P78" s="65"/>
      <c r="Q78" s="110"/>
      <c r="R78" s="38"/>
      <c r="S78" s="110"/>
      <c r="T78" s="38"/>
      <c r="U78" s="110"/>
      <c r="V78" s="38"/>
      <c r="W78" s="110"/>
      <c r="X78" s="38"/>
      <c r="Y78" s="110"/>
      <c r="Z78" s="38"/>
      <c r="AA78" s="110"/>
      <c r="AB78" s="194"/>
    </row>
    <row r="79" spans="1:28">
      <c r="A79" s="10"/>
      <c r="B79" s="191"/>
      <c r="C79" s="120" t="s">
        <v>188</v>
      </c>
      <c r="D79" s="229"/>
      <c r="E79" s="112">
        <v>0</v>
      </c>
      <c r="F79" s="38"/>
      <c r="G79" s="112">
        <v>0</v>
      </c>
      <c r="H79" s="116"/>
      <c r="I79" s="112">
        <v>0</v>
      </c>
      <c r="J79" s="117"/>
      <c r="K79" s="112">
        <v>0</v>
      </c>
      <c r="L79" s="116"/>
      <c r="M79" s="112">
        <v>0</v>
      </c>
      <c r="N79" s="38"/>
      <c r="O79" s="112">
        <v>0</v>
      </c>
      <c r="P79" s="119"/>
      <c r="Q79" s="112">
        <v>0</v>
      </c>
      <c r="R79" s="116"/>
      <c r="S79" s="112">
        <v>0</v>
      </c>
      <c r="T79" s="116"/>
      <c r="U79" s="112">
        <v>0</v>
      </c>
      <c r="V79" s="116"/>
      <c r="W79" s="112">
        <v>0</v>
      </c>
      <c r="X79" s="116"/>
      <c r="Y79" s="112">
        <v>0</v>
      </c>
      <c r="Z79" s="116"/>
      <c r="AA79" s="112">
        <v>0</v>
      </c>
      <c r="AB79" s="194"/>
    </row>
    <row r="80" spans="1:28">
      <c r="A80" s="10"/>
      <c r="B80" s="191"/>
      <c r="C80" s="120" t="s">
        <v>189</v>
      </c>
      <c r="D80" s="229"/>
      <c r="E80" s="112">
        <v>0</v>
      </c>
      <c r="F80" s="38"/>
      <c r="G80" s="112">
        <v>0</v>
      </c>
      <c r="H80" s="116"/>
      <c r="I80" s="112">
        <v>0</v>
      </c>
      <c r="J80" s="117"/>
      <c r="K80" s="112">
        <v>0</v>
      </c>
      <c r="L80" s="116"/>
      <c r="M80" s="112">
        <v>0</v>
      </c>
      <c r="N80" s="38"/>
      <c r="O80" s="112">
        <v>0</v>
      </c>
      <c r="P80" s="119"/>
      <c r="Q80" s="112">
        <v>0</v>
      </c>
      <c r="R80" s="116"/>
      <c r="S80" s="112">
        <v>0</v>
      </c>
      <c r="T80" s="116"/>
      <c r="U80" s="112">
        <v>0</v>
      </c>
      <c r="V80" s="116"/>
      <c r="W80" s="112">
        <v>0</v>
      </c>
      <c r="X80" s="116"/>
      <c r="Y80" s="112">
        <v>0</v>
      </c>
      <c r="Z80" s="116"/>
      <c r="AA80" s="112">
        <v>0</v>
      </c>
      <c r="AB80" s="194"/>
    </row>
    <row r="81" spans="1:28">
      <c r="A81" s="10"/>
      <c r="B81" s="191"/>
      <c r="C81" s="120" t="s">
        <v>106</v>
      </c>
      <c r="D81" s="229"/>
      <c r="E81" s="112">
        <v>0</v>
      </c>
      <c r="F81" s="38"/>
      <c r="G81" s="112">
        <v>0</v>
      </c>
      <c r="H81" s="116"/>
      <c r="I81" s="112">
        <v>0</v>
      </c>
      <c r="J81" s="117"/>
      <c r="K81" s="112">
        <v>0</v>
      </c>
      <c r="L81" s="116"/>
      <c r="M81" s="112">
        <v>0</v>
      </c>
      <c r="N81" s="38"/>
      <c r="O81" s="112">
        <v>0</v>
      </c>
      <c r="P81" s="119"/>
      <c r="Q81" s="112">
        <v>0</v>
      </c>
      <c r="R81" s="116"/>
      <c r="S81" s="112">
        <v>0</v>
      </c>
      <c r="T81" s="116"/>
      <c r="U81" s="112">
        <v>0</v>
      </c>
      <c r="V81" s="116"/>
      <c r="W81" s="112">
        <v>0</v>
      </c>
      <c r="X81" s="116"/>
      <c r="Y81" s="112">
        <v>0</v>
      </c>
      <c r="Z81" s="116"/>
      <c r="AA81" s="112">
        <v>0</v>
      </c>
      <c r="AB81" s="194"/>
    </row>
    <row r="82" spans="1:28">
      <c r="A82" s="10"/>
      <c r="B82" s="191"/>
      <c r="C82" s="120" t="s">
        <v>107</v>
      </c>
      <c r="D82" s="229"/>
      <c r="E82" s="112">
        <v>0</v>
      </c>
      <c r="F82" s="38"/>
      <c r="G82" s="112">
        <v>0</v>
      </c>
      <c r="H82" s="116"/>
      <c r="I82" s="112">
        <v>0</v>
      </c>
      <c r="J82" s="117"/>
      <c r="K82" s="112">
        <v>0</v>
      </c>
      <c r="L82" s="116"/>
      <c r="M82" s="112">
        <v>0</v>
      </c>
      <c r="N82" s="38"/>
      <c r="O82" s="112">
        <v>0</v>
      </c>
      <c r="P82" s="119"/>
      <c r="Q82" s="112">
        <v>0</v>
      </c>
      <c r="R82" s="116"/>
      <c r="S82" s="112">
        <v>0</v>
      </c>
      <c r="T82" s="116"/>
      <c r="U82" s="112">
        <v>0</v>
      </c>
      <c r="V82" s="116"/>
      <c r="W82" s="112">
        <v>0</v>
      </c>
      <c r="X82" s="116"/>
      <c r="Y82" s="112">
        <v>0</v>
      </c>
      <c r="Z82" s="116"/>
      <c r="AA82" s="112">
        <v>0</v>
      </c>
      <c r="AB82" s="194"/>
    </row>
    <row r="83" spans="1:28">
      <c r="A83" s="10"/>
      <c r="B83" s="191"/>
      <c r="C83" s="120" t="s">
        <v>108</v>
      </c>
      <c r="D83" s="229"/>
      <c r="E83" s="112">
        <v>0</v>
      </c>
      <c r="F83" s="38"/>
      <c r="G83" s="112">
        <v>0</v>
      </c>
      <c r="H83" s="116"/>
      <c r="I83" s="112">
        <v>0</v>
      </c>
      <c r="J83" s="117"/>
      <c r="K83" s="112">
        <v>0</v>
      </c>
      <c r="L83" s="116"/>
      <c r="M83" s="112">
        <v>0</v>
      </c>
      <c r="N83" s="38"/>
      <c r="O83" s="112">
        <v>0</v>
      </c>
      <c r="P83" s="119"/>
      <c r="Q83" s="112">
        <v>0</v>
      </c>
      <c r="R83" s="116"/>
      <c r="S83" s="112">
        <v>0</v>
      </c>
      <c r="T83" s="116"/>
      <c r="U83" s="112">
        <v>0</v>
      </c>
      <c r="V83" s="116"/>
      <c r="W83" s="112">
        <v>0</v>
      </c>
      <c r="X83" s="116"/>
      <c r="Y83" s="112">
        <v>0</v>
      </c>
      <c r="Z83" s="116"/>
      <c r="AA83" s="112">
        <v>0</v>
      </c>
      <c r="AB83" s="194"/>
    </row>
    <row r="84" spans="1:28">
      <c r="A84" s="10"/>
      <c r="B84" s="191"/>
      <c r="C84" s="120" t="s">
        <v>109</v>
      </c>
      <c r="D84" s="229"/>
      <c r="E84" s="112">
        <v>0</v>
      </c>
      <c r="F84" s="38"/>
      <c r="G84" s="112">
        <v>0</v>
      </c>
      <c r="H84" s="116"/>
      <c r="I84" s="112">
        <v>0</v>
      </c>
      <c r="J84" s="117"/>
      <c r="K84" s="112">
        <v>0</v>
      </c>
      <c r="L84" s="116"/>
      <c r="M84" s="112">
        <v>0</v>
      </c>
      <c r="N84" s="38"/>
      <c r="O84" s="112">
        <v>0</v>
      </c>
      <c r="P84" s="119"/>
      <c r="Q84" s="112">
        <v>0</v>
      </c>
      <c r="R84" s="116"/>
      <c r="S84" s="112">
        <v>0</v>
      </c>
      <c r="T84" s="116"/>
      <c r="U84" s="112">
        <v>0</v>
      </c>
      <c r="V84" s="116"/>
      <c r="W84" s="112">
        <v>0</v>
      </c>
      <c r="X84" s="116"/>
      <c r="Y84" s="112">
        <v>0</v>
      </c>
      <c r="Z84" s="116"/>
      <c r="AA84" s="112">
        <v>0</v>
      </c>
      <c r="AB84" s="194"/>
    </row>
    <row r="85" spans="1:28" ht="27" thickBot="1">
      <c r="A85" s="10"/>
      <c r="B85" s="191"/>
      <c r="C85" s="183" t="s">
        <v>186</v>
      </c>
      <c r="D85" s="229"/>
      <c r="E85" s="105">
        <f>+E79+E80+E81+E82+E83+E84</f>
        <v>0</v>
      </c>
      <c r="F85" s="38"/>
      <c r="G85" s="105">
        <f>+G79+G80+G81+G82+G83+G84</f>
        <v>0</v>
      </c>
      <c r="H85" s="116"/>
      <c r="I85" s="105">
        <f>+I79+I80+I81+I82+I83+I84</f>
        <v>0</v>
      </c>
      <c r="J85" s="117"/>
      <c r="K85" s="105">
        <f>+K79+K80+K81+K82+K83+K84</f>
        <v>0</v>
      </c>
      <c r="L85" s="116"/>
      <c r="M85" s="105">
        <f>+M79+M80+M81+M82+M83+M84</f>
        <v>0</v>
      </c>
      <c r="N85" s="38"/>
      <c r="O85" s="105">
        <f>+O79+O80+O81+O82+O83+O84</f>
        <v>0</v>
      </c>
      <c r="P85" s="119"/>
      <c r="Q85" s="105">
        <f>+Q79+Q80+Q81+Q82+Q83+Q84</f>
        <v>0</v>
      </c>
      <c r="R85" s="116"/>
      <c r="S85" s="105">
        <f>+S79+S80+S81+S82+S83+S84</f>
        <v>0</v>
      </c>
      <c r="T85" s="116"/>
      <c r="U85" s="105">
        <f>+U79+U80+U81+U82+U83+U84</f>
        <v>0</v>
      </c>
      <c r="V85" s="116"/>
      <c r="W85" s="105">
        <f>+W79+W80+W81+W82+W83+W84</f>
        <v>0</v>
      </c>
      <c r="X85" s="116"/>
      <c r="Y85" s="105">
        <f>+Y79+Y80+Y81+Y82+Y83+Y84</f>
        <v>0</v>
      </c>
      <c r="Z85" s="116"/>
      <c r="AA85" s="105">
        <f>+AA79+AA80+AA81+AA82+AA83+AA84</f>
        <v>0</v>
      </c>
      <c r="AB85" s="194"/>
    </row>
    <row r="86" spans="1:28" ht="27" thickTop="1">
      <c r="A86" s="10"/>
      <c r="B86" s="191"/>
      <c r="C86" s="21" t="s">
        <v>101</v>
      </c>
      <c r="D86" s="229"/>
      <c r="E86" s="115"/>
      <c r="F86" s="38"/>
      <c r="G86" s="115"/>
      <c r="H86" s="116"/>
      <c r="I86" s="115"/>
      <c r="J86" s="117"/>
      <c r="K86" s="115"/>
      <c r="L86" s="116"/>
      <c r="M86" s="115"/>
      <c r="N86" s="38"/>
      <c r="O86" s="115"/>
      <c r="P86" s="119"/>
      <c r="Q86" s="115"/>
      <c r="R86" s="116"/>
      <c r="S86" s="115"/>
      <c r="T86" s="116"/>
      <c r="U86" s="115"/>
      <c r="V86" s="116"/>
      <c r="W86" s="115"/>
      <c r="X86" s="116"/>
      <c r="Y86" s="115"/>
      <c r="Z86" s="116"/>
      <c r="AA86" s="115"/>
      <c r="AB86" s="194"/>
    </row>
    <row r="87" spans="1:28" s="2" customFormat="1">
      <c r="A87" s="11"/>
      <c r="B87" s="191"/>
      <c r="C87" s="15" t="s">
        <v>61</v>
      </c>
      <c r="D87" s="229"/>
      <c r="E87" s="93">
        <v>0</v>
      </c>
      <c r="F87" s="38"/>
      <c r="G87" s="36">
        <v>0</v>
      </c>
      <c r="H87" s="38"/>
      <c r="I87" s="31">
        <v>0</v>
      </c>
      <c r="J87" s="53"/>
      <c r="K87" s="36">
        <v>0</v>
      </c>
      <c r="L87" s="38"/>
      <c r="M87" s="28">
        <v>0</v>
      </c>
      <c r="N87" s="38"/>
      <c r="O87" s="31">
        <v>0</v>
      </c>
      <c r="P87" s="65"/>
      <c r="Q87" s="36">
        <v>0</v>
      </c>
      <c r="R87" s="38"/>
      <c r="S87" s="28">
        <v>0</v>
      </c>
      <c r="T87" s="38"/>
      <c r="U87" s="28">
        <v>0</v>
      </c>
      <c r="V87" s="38"/>
      <c r="W87" s="28">
        <v>0</v>
      </c>
      <c r="X87" s="38"/>
      <c r="Y87" s="28">
        <v>0</v>
      </c>
      <c r="Z87" s="38"/>
      <c r="AA87" s="31">
        <v>0</v>
      </c>
      <c r="AB87" s="194"/>
    </row>
    <row r="88" spans="1:28" s="2" customFormat="1">
      <c r="A88" s="11"/>
      <c r="B88" s="191"/>
      <c r="C88" s="15" t="s">
        <v>82</v>
      </c>
      <c r="D88" s="229"/>
      <c r="E88" s="93">
        <v>0</v>
      </c>
      <c r="F88" s="89">
        <v>0</v>
      </c>
      <c r="G88" s="28">
        <v>0</v>
      </c>
      <c r="H88" s="89">
        <v>0</v>
      </c>
      <c r="I88" s="31">
        <v>0</v>
      </c>
      <c r="J88" s="89">
        <v>0</v>
      </c>
      <c r="K88" s="28">
        <v>0</v>
      </c>
      <c r="L88" s="89">
        <v>0</v>
      </c>
      <c r="M88" s="28">
        <v>0</v>
      </c>
      <c r="N88" s="89">
        <v>0</v>
      </c>
      <c r="O88" s="31">
        <v>0</v>
      </c>
      <c r="P88" s="89">
        <v>0</v>
      </c>
      <c r="Q88" s="36">
        <v>0</v>
      </c>
      <c r="R88" s="89">
        <v>0</v>
      </c>
      <c r="S88" s="28">
        <v>0</v>
      </c>
      <c r="T88" s="89">
        <v>0</v>
      </c>
      <c r="U88" s="28">
        <v>0</v>
      </c>
      <c r="V88" s="89">
        <v>0</v>
      </c>
      <c r="W88" s="28">
        <v>0</v>
      </c>
      <c r="X88" s="89">
        <v>0</v>
      </c>
      <c r="Y88" s="28">
        <v>0</v>
      </c>
      <c r="Z88" s="89">
        <v>0</v>
      </c>
      <c r="AA88" s="31">
        <v>0</v>
      </c>
      <c r="AB88" s="194"/>
    </row>
    <row r="89" spans="1:28" s="2" customFormat="1">
      <c r="A89" s="11"/>
      <c r="B89" s="191"/>
      <c r="C89" s="15" t="s">
        <v>62</v>
      </c>
      <c r="D89" s="229"/>
      <c r="E89" s="93">
        <v>0</v>
      </c>
      <c r="F89" s="38"/>
      <c r="G89" s="36">
        <v>0</v>
      </c>
      <c r="H89" s="38"/>
      <c r="I89" s="31">
        <v>0</v>
      </c>
      <c r="J89" s="53"/>
      <c r="K89" s="36">
        <v>0</v>
      </c>
      <c r="L89" s="38"/>
      <c r="M89" s="28">
        <v>0</v>
      </c>
      <c r="N89" s="38"/>
      <c r="O89" s="31">
        <v>0</v>
      </c>
      <c r="P89" s="65"/>
      <c r="Q89" s="36">
        <v>0</v>
      </c>
      <c r="R89" s="38"/>
      <c r="S89" s="28">
        <v>0</v>
      </c>
      <c r="T89" s="38"/>
      <c r="U89" s="28">
        <v>0</v>
      </c>
      <c r="V89" s="38"/>
      <c r="W89" s="28">
        <v>0</v>
      </c>
      <c r="X89" s="38"/>
      <c r="Y89" s="28">
        <v>0</v>
      </c>
      <c r="Z89" s="38"/>
      <c r="AA89" s="31">
        <v>0</v>
      </c>
      <c r="AB89" s="194"/>
    </row>
    <row r="90" spans="1:28" s="2" customFormat="1">
      <c r="A90" s="11"/>
      <c r="B90" s="191"/>
      <c r="C90" s="15" t="s">
        <v>63</v>
      </c>
      <c r="D90" s="229"/>
      <c r="E90" s="93">
        <v>0</v>
      </c>
      <c r="F90" s="38">
        <v>1400000</v>
      </c>
      <c r="G90" s="36">
        <v>0</v>
      </c>
      <c r="H90" s="38"/>
      <c r="I90" s="31">
        <v>0</v>
      </c>
      <c r="J90" s="53"/>
      <c r="K90" s="36">
        <v>0</v>
      </c>
      <c r="L90" s="38"/>
      <c r="M90" s="28">
        <v>0</v>
      </c>
      <c r="N90" s="38"/>
      <c r="O90" s="31">
        <v>0</v>
      </c>
      <c r="P90" s="65"/>
      <c r="Q90" s="36">
        <v>0</v>
      </c>
      <c r="R90" s="38"/>
      <c r="S90" s="28">
        <v>0</v>
      </c>
      <c r="T90" s="38"/>
      <c r="U90" s="28">
        <v>0</v>
      </c>
      <c r="V90" s="38"/>
      <c r="W90" s="28">
        <v>0</v>
      </c>
      <c r="X90" s="38"/>
      <c r="Y90" s="28">
        <v>0</v>
      </c>
      <c r="Z90" s="38"/>
      <c r="AA90" s="31">
        <v>0</v>
      </c>
      <c r="AB90" s="194"/>
    </row>
    <row r="91" spans="1:28" s="2" customFormat="1">
      <c r="A91" s="11"/>
      <c r="B91" s="191"/>
      <c r="C91" s="15" t="s">
        <v>96</v>
      </c>
      <c r="D91" s="229"/>
      <c r="E91" s="93">
        <v>0</v>
      </c>
      <c r="F91" s="38"/>
      <c r="G91" s="36">
        <v>0</v>
      </c>
      <c r="H91" s="38"/>
      <c r="I91" s="31">
        <v>0</v>
      </c>
      <c r="J91" s="53"/>
      <c r="K91" s="36">
        <v>0</v>
      </c>
      <c r="L91" s="38"/>
      <c r="M91" s="28">
        <v>0</v>
      </c>
      <c r="N91" s="38"/>
      <c r="O91" s="31">
        <v>0</v>
      </c>
      <c r="P91" s="65"/>
      <c r="Q91" s="36">
        <v>0</v>
      </c>
      <c r="R91" s="38"/>
      <c r="S91" s="28">
        <v>0</v>
      </c>
      <c r="T91" s="38"/>
      <c r="U91" s="28">
        <v>0</v>
      </c>
      <c r="V91" s="38"/>
      <c r="W91" s="28">
        <v>0</v>
      </c>
      <c r="X91" s="38"/>
      <c r="Y91" s="28">
        <v>0</v>
      </c>
      <c r="Z91" s="38"/>
      <c r="AA91" s="31">
        <v>0</v>
      </c>
      <c r="AB91" s="194"/>
    </row>
    <row r="92" spans="1:28" s="2" customFormat="1">
      <c r="A92" s="11"/>
      <c r="B92" s="191"/>
      <c r="C92" s="17" t="s">
        <v>188</v>
      </c>
      <c r="D92" s="229"/>
      <c r="E92" s="93">
        <v>0</v>
      </c>
      <c r="F92" s="38"/>
      <c r="G92" s="36">
        <v>0</v>
      </c>
      <c r="H92" s="38"/>
      <c r="I92" s="31">
        <v>0</v>
      </c>
      <c r="J92" s="53"/>
      <c r="K92" s="36">
        <v>0</v>
      </c>
      <c r="L92" s="38"/>
      <c r="M92" s="28">
        <v>0</v>
      </c>
      <c r="N92" s="38"/>
      <c r="O92" s="31">
        <v>0</v>
      </c>
      <c r="P92" s="65"/>
      <c r="Q92" s="36">
        <v>0</v>
      </c>
      <c r="R92" s="38"/>
      <c r="S92" s="28">
        <v>0</v>
      </c>
      <c r="T92" s="38"/>
      <c r="U92" s="28">
        <v>0</v>
      </c>
      <c r="V92" s="38"/>
      <c r="W92" s="28">
        <v>0</v>
      </c>
      <c r="X92" s="38"/>
      <c r="Y92" s="28">
        <v>0</v>
      </c>
      <c r="Z92" s="38"/>
      <c r="AA92" s="31">
        <v>0</v>
      </c>
      <c r="AB92" s="194"/>
    </row>
    <row r="93" spans="1:28">
      <c r="A93" s="10"/>
      <c r="B93" s="191"/>
      <c r="C93" s="17" t="s">
        <v>189</v>
      </c>
      <c r="D93" s="229"/>
      <c r="E93" s="93">
        <v>0</v>
      </c>
      <c r="F93" s="38"/>
      <c r="G93" s="36">
        <v>0</v>
      </c>
      <c r="H93" s="38"/>
      <c r="I93" s="31">
        <v>0</v>
      </c>
      <c r="J93" s="53"/>
      <c r="K93" s="36">
        <v>0</v>
      </c>
      <c r="L93" s="38"/>
      <c r="M93" s="28">
        <v>0</v>
      </c>
      <c r="N93" s="38"/>
      <c r="O93" s="31">
        <v>0</v>
      </c>
      <c r="P93" s="65"/>
      <c r="Q93" s="36">
        <v>0</v>
      </c>
      <c r="R93" s="38"/>
      <c r="S93" s="28">
        <v>0</v>
      </c>
      <c r="T93" s="38"/>
      <c r="U93" s="28">
        <v>0</v>
      </c>
      <c r="V93" s="38"/>
      <c r="W93" s="28">
        <v>0</v>
      </c>
      <c r="X93" s="38"/>
      <c r="Y93" s="28">
        <v>0</v>
      </c>
      <c r="Z93" s="38"/>
      <c r="AA93" s="31">
        <v>0</v>
      </c>
      <c r="AB93" s="194"/>
    </row>
    <row r="94" spans="1:28" ht="27" thickBot="1">
      <c r="A94" s="10"/>
      <c r="B94" s="191"/>
      <c r="C94" s="183" t="s">
        <v>186</v>
      </c>
      <c r="D94" s="229"/>
      <c r="E94" s="187">
        <f>SUM(E87:E93)</f>
        <v>0</v>
      </c>
      <c r="F94" s="186"/>
      <c r="G94" s="187">
        <f>SUM(G87:G93)</f>
        <v>0</v>
      </c>
      <c r="H94" s="186"/>
      <c r="I94" s="187">
        <f>SUM(I87:I93)</f>
        <v>0</v>
      </c>
      <c r="J94" s="186"/>
      <c r="K94" s="187">
        <f>SUM(K87:K93)</f>
        <v>0</v>
      </c>
      <c r="L94" s="186"/>
      <c r="M94" s="187">
        <f>SUM(M87:M93)</f>
        <v>0</v>
      </c>
      <c r="N94" s="186"/>
      <c r="O94" s="187">
        <f>SUM(O87:O93)</f>
        <v>0</v>
      </c>
      <c r="P94" s="65"/>
      <c r="Q94" s="187">
        <f>SUM(Q87:Q93)</f>
        <v>0</v>
      </c>
      <c r="R94" s="186"/>
      <c r="S94" s="187">
        <f>SUM(S87:S93)</f>
        <v>0</v>
      </c>
      <c r="T94" s="186"/>
      <c r="U94" s="187">
        <f>SUM(U87:U93)</f>
        <v>0</v>
      </c>
      <c r="V94" s="186"/>
      <c r="W94" s="187">
        <f>SUM(W87:W93)</f>
        <v>0</v>
      </c>
      <c r="X94" s="186"/>
      <c r="Y94" s="187">
        <f>SUM(Y87:Y93)</f>
        <v>0</v>
      </c>
      <c r="Z94" s="186"/>
      <c r="AA94" s="187">
        <f>SUM(AA87:AA93)</f>
        <v>0</v>
      </c>
      <c r="AB94" s="194"/>
    </row>
    <row r="95" spans="1:28" ht="24.75" customHeight="1" thickTop="1">
      <c r="A95" s="10"/>
      <c r="B95" s="191"/>
      <c r="C95" s="188" t="s">
        <v>187</v>
      </c>
      <c r="D95" s="229"/>
      <c r="E95" s="35">
        <f>+E24+E41+E50+E68+E77+E85+E93+E94</f>
        <v>0</v>
      </c>
      <c r="F95" s="190">
        <f t="shared" ref="F95:AA95" si="5">+F24+F41+F50+F68+F77+F85+F93+F94</f>
        <v>0</v>
      </c>
      <c r="G95" s="35">
        <f t="shared" si="5"/>
        <v>0</v>
      </c>
      <c r="H95" s="190">
        <f t="shared" si="5"/>
        <v>0</v>
      </c>
      <c r="I95" s="35">
        <f t="shared" si="5"/>
        <v>0</v>
      </c>
      <c r="J95" s="190">
        <f t="shared" si="5"/>
        <v>0</v>
      </c>
      <c r="K95" s="35">
        <f t="shared" si="5"/>
        <v>0</v>
      </c>
      <c r="L95" s="190">
        <f t="shared" si="5"/>
        <v>0</v>
      </c>
      <c r="M95" s="35">
        <f t="shared" si="5"/>
        <v>0</v>
      </c>
      <c r="N95" s="190">
        <f t="shared" si="5"/>
        <v>0</v>
      </c>
      <c r="O95" s="35">
        <f t="shared" si="5"/>
        <v>0</v>
      </c>
      <c r="P95" s="190">
        <f t="shared" si="5"/>
        <v>0</v>
      </c>
      <c r="Q95" s="35">
        <f t="shared" si="5"/>
        <v>0</v>
      </c>
      <c r="R95" s="190">
        <f t="shared" si="5"/>
        <v>0</v>
      </c>
      <c r="S95" s="35">
        <f t="shared" si="5"/>
        <v>0</v>
      </c>
      <c r="T95" s="190">
        <f t="shared" si="5"/>
        <v>0</v>
      </c>
      <c r="U95" s="35">
        <f t="shared" si="5"/>
        <v>0</v>
      </c>
      <c r="V95" s="190">
        <f t="shared" si="5"/>
        <v>0</v>
      </c>
      <c r="W95" s="35">
        <f t="shared" si="5"/>
        <v>0</v>
      </c>
      <c r="X95" s="190">
        <f t="shared" si="5"/>
        <v>0</v>
      </c>
      <c r="Y95" s="35">
        <f t="shared" si="5"/>
        <v>0</v>
      </c>
      <c r="Z95" s="190">
        <f t="shared" si="5"/>
        <v>0</v>
      </c>
      <c r="AA95" s="35">
        <f t="shared" si="5"/>
        <v>0</v>
      </c>
      <c r="AB95" s="194"/>
    </row>
    <row r="96" spans="1:28" ht="12.75" customHeight="1" thickBot="1">
      <c r="A96" s="10"/>
      <c r="B96" s="191"/>
      <c r="C96" s="19"/>
      <c r="D96" s="229"/>
      <c r="E96" s="19"/>
      <c r="F96" s="38"/>
      <c r="G96" s="19"/>
      <c r="H96" s="38"/>
      <c r="I96" s="19"/>
      <c r="J96" s="53"/>
      <c r="K96" s="19"/>
      <c r="L96" s="38"/>
      <c r="M96" s="19"/>
      <c r="N96" s="38"/>
      <c r="O96" s="19"/>
      <c r="P96" s="65"/>
      <c r="Q96" s="19"/>
      <c r="R96" s="38"/>
      <c r="S96" s="19"/>
      <c r="T96" s="38"/>
      <c r="U96" s="19"/>
      <c r="V96" s="38"/>
      <c r="W96" s="19"/>
      <c r="X96" s="38"/>
      <c r="Y96" s="19"/>
      <c r="Z96" s="38"/>
      <c r="AA96" s="19"/>
      <c r="AB96" s="194"/>
    </row>
    <row r="97" spans="1:28" ht="35.25" customHeight="1" thickTop="1">
      <c r="A97" s="10"/>
      <c r="B97" s="191"/>
      <c r="C97" s="219" t="s">
        <v>65</v>
      </c>
      <c r="D97" s="229"/>
      <c r="E97" s="69">
        <f>+E20-E95</f>
        <v>0</v>
      </c>
      <c r="F97" s="70"/>
      <c r="G97" s="71">
        <f>+G20-G95</f>
        <v>0</v>
      </c>
      <c r="H97" s="70"/>
      <c r="I97" s="72">
        <f>+I20-I95</f>
        <v>0</v>
      </c>
      <c r="J97" s="73"/>
      <c r="K97" s="71">
        <f>+K20-K95</f>
        <v>0</v>
      </c>
      <c r="L97" s="70"/>
      <c r="M97" s="74">
        <f>+M20-M95</f>
        <v>0</v>
      </c>
      <c r="N97" s="70"/>
      <c r="O97" s="72">
        <f>+O20-O95</f>
        <v>0</v>
      </c>
      <c r="P97" s="75"/>
      <c r="Q97" s="71">
        <f>+Q20-Q95</f>
        <v>0</v>
      </c>
      <c r="R97" s="70"/>
      <c r="S97" s="74">
        <f>+S20-S95</f>
        <v>0</v>
      </c>
      <c r="T97" s="70"/>
      <c r="U97" s="74">
        <f>+U20-U95</f>
        <v>0</v>
      </c>
      <c r="V97" s="70"/>
      <c r="W97" s="74">
        <f>+W20-W95</f>
        <v>0</v>
      </c>
      <c r="X97" s="70"/>
      <c r="Y97" s="74">
        <f>+Y20-Y95</f>
        <v>0</v>
      </c>
      <c r="Z97" s="70"/>
      <c r="AA97" s="76">
        <f>+AA20-AA95</f>
        <v>0</v>
      </c>
      <c r="AB97" s="194"/>
    </row>
    <row r="98" spans="1:28" ht="20.25" customHeight="1">
      <c r="A98" s="10"/>
      <c r="B98" s="191"/>
      <c r="C98" s="220"/>
      <c r="D98" s="229"/>
      <c r="E98" s="66"/>
      <c r="F98" s="38"/>
      <c r="G98" s="27"/>
      <c r="H98" s="38"/>
      <c r="I98" s="27"/>
      <c r="J98" s="53"/>
      <c r="K98" s="27"/>
      <c r="L98" s="38"/>
      <c r="M98" s="27"/>
      <c r="N98" s="38"/>
      <c r="O98" s="27"/>
      <c r="P98" s="65"/>
      <c r="Q98" s="27"/>
      <c r="R98" s="38"/>
      <c r="S98" s="27"/>
      <c r="T98" s="38"/>
      <c r="U98" s="27"/>
      <c r="V98" s="38"/>
      <c r="W98" s="27"/>
      <c r="X98" s="38"/>
      <c r="Y98" s="27"/>
      <c r="Z98" s="38"/>
      <c r="AA98" s="27"/>
      <c r="AB98" s="194"/>
    </row>
    <row r="99" spans="1:28" ht="26.25" customHeight="1" thickBot="1">
      <c r="B99" s="13"/>
      <c r="C99" s="215" t="s">
        <v>183</v>
      </c>
      <c r="D99" s="229"/>
      <c r="E99" s="217" t="str">
        <f>IFERROR(+E50/E20*100," ")</f>
        <v xml:space="preserve"> </v>
      </c>
      <c r="F99" s="175"/>
      <c r="G99" s="204" t="str">
        <f>IFERROR(+G50/G20*100," ")</f>
        <v xml:space="preserve"> </v>
      </c>
      <c r="H99" s="175"/>
      <c r="I99" s="200" t="str">
        <f>IFERROR(+I50/I20*100," ")</f>
        <v xml:space="preserve"> </v>
      </c>
      <c r="J99" s="176"/>
      <c r="K99" s="204" t="str">
        <f>IFERROR(+K50/K20*100," ")</f>
        <v xml:space="preserve"> </v>
      </c>
      <c r="L99" s="175"/>
      <c r="M99" s="196" t="str">
        <f>IFERROR(+M50/M20*100," ")</f>
        <v xml:space="preserve"> </v>
      </c>
      <c r="N99" s="175"/>
      <c r="O99" s="200" t="str">
        <f>IFERROR(+O50/O20*100," ")</f>
        <v xml:space="preserve"> </v>
      </c>
      <c r="P99" s="177"/>
      <c r="Q99" s="204" t="str">
        <f>IFERROR(+Q50/Q20*100," ")</f>
        <v xml:space="preserve"> </v>
      </c>
      <c r="R99" s="175"/>
      <c r="S99" s="204" t="str">
        <f>IFERROR(+S50/S20*100," ")</f>
        <v xml:space="preserve"> </v>
      </c>
      <c r="T99" s="175"/>
      <c r="U99" s="204" t="str">
        <f>IFERROR(+U50/U20*100," ")</f>
        <v xml:space="preserve"> </v>
      </c>
      <c r="V99" s="175"/>
      <c r="W99" s="204" t="str">
        <f>IFERROR(+W50/W20*100," ")</f>
        <v xml:space="preserve"> </v>
      </c>
      <c r="X99" s="175"/>
      <c r="Y99" s="204" t="str">
        <f>IFERROR(+Y50/Y20*100," ")</f>
        <v xml:space="preserve"> </v>
      </c>
      <c r="Z99" s="175"/>
      <c r="AA99" s="204" t="str">
        <f>IFERROR(+AA50/AA20*100," ")</f>
        <v xml:space="preserve"> </v>
      </c>
      <c r="AB99" s="194"/>
    </row>
    <row r="100" spans="1:28" ht="10.5" customHeight="1" thickTop="1" thickBot="1">
      <c r="B100" s="13"/>
      <c r="C100" s="216"/>
      <c r="D100" s="229"/>
      <c r="E100" s="218"/>
      <c r="F100" s="178"/>
      <c r="G100" s="205"/>
      <c r="H100" s="178"/>
      <c r="I100" s="201"/>
      <c r="J100" s="179"/>
      <c r="K100" s="205"/>
      <c r="L100" s="178"/>
      <c r="M100" s="197"/>
      <c r="N100" s="178"/>
      <c r="O100" s="201"/>
      <c r="P100" s="180"/>
      <c r="Q100" s="205"/>
      <c r="R100" s="178"/>
      <c r="S100" s="205"/>
      <c r="T100" s="178"/>
      <c r="U100" s="205"/>
      <c r="V100" s="178"/>
      <c r="W100" s="205"/>
      <c r="X100" s="178"/>
      <c r="Y100" s="205"/>
      <c r="Z100" s="178"/>
      <c r="AA100" s="205"/>
      <c r="AB100" s="194"/>
    </row>
    <row r="101" spans="1:28" ht="30.75" customHeight="1" thickTop="1">
      <c r="B101" s="173"/>
      <c r="C101" s="181" t="s">
        <v>184</v>
      </c>
      <c r="D101" s="172"/>
      <c r="E101" s="182" t="e">
        <f t="shared" ref="E101:AA101" si="6">+E95/E20*100</f>
        <v>#DIV/0!</v>
      </c>
      <c r="F101" s="184" t="e">
        <f t="shared" si="6"/>
        <v>#DIV/0!</v>
      </c>
      <c r="G101" s="182" t="e">
        <f t="shared" si="6"/>
        <v>#DIV/0!</v>
      </c>
      <c r="H101" s="184" t="e">
        <f t="shared" si="6"/>
        <v>#DIV/0!</v>
      </c>
      <c r="I101" s="182" t="e">
        <f t="shared" si="6"/>
        <v>#DIV/0!</v>
      </c>
      <c r="J101" s="184" t="e">
        <f t="shared" si="6"/>
        <v>#DIV/0!</v>
      </c>
      <c r="K101" s="182" t="e">
        <f t="shared" si="6"/>
        <v>#DIV/0!</v>
      </c>
      <c r="L101" s="184" t="e">
        <f t="shared" si="6"/>
        <v>#DIV/0!</v>
      </c>
      <c r="M101" s="182" t="e">
        <f t="shared" si="6"/>
        <v>#DIV/0!</v>
      </c>
      <c r="N101" s="184" t="e">
        <f t="shared" si="6"/>
        <v>#DIV/0!</v>
      </c>
      <c r="O101" s="182" t="e">
        <f t="shared" si="6"/>
        <v>#DIV/0!</v>
      </c>
      <c r="P101" s="184" t="e">
        <f t="shared" si="6"/>
        <v>#DIV/0!</v>
      </c>
      <c r="Q101" s="182" t="e">
        <f t="shared" si="6"/>
        <v>#DIV/0!</v>
      </c>
      <c r="R101" s="184" t="e">
        <f t="shared" si="6"/>
        <v>#DIV/0!</v>
      </c>
      <c r="S101" s="182" t="e">
        <f t="shared" si="6"/>
        <v>#DIV/0!</v>
      </c>
      <c r="T101" s="184" t="e">
        <f t="shared" si="6"/>
        <v>#DIV/0!</v>
      </c>
      <c r="U101" s="182" t="e">
        <f t="shared" si="6"/>
        <v>#DIV/0!</v>
      </c>
      <c r="V101" s="184" t="e">
        <f t="shared" si="6"/>
        <v>#DIV/0!</v>
      </c>
      <c r="W101" s="182" t="e">
        <f t="shared" si="6"/>
        <v>#DIV/0!</v>
      </c>
      <c r="X101" s="184" t="e">
        <f t="shared" si="6"/>
        <v>#DIV/0!</v>
      </c>
      <c r="Y101" s="182" t="e">
        <f t="shared" si="6"/>
        <v>#DIV/0!</v>
      </c>
      <c r="Z101" s="184" t="e">
        <f t="shared" si="6"/>
        <v>#DIV/0!</v>
      </c>
      <c r="AA101" s="182" t="e">
        <f t="shared" si="6"/>
        <v>#DIV/0!</v>
      </c>
      <c r="AB101" s="174"/>
    </row>
    <row r="102" spans="1:28" s="2" customFormat="1" ht="26.25" customHeight="1">
      <c r="A102" s="84"/>
      <c r="B102" s="87"/>
      <c r="C102" s="223" t="s">
        <v>85</v>
      </c>
      <c r="D102" s="223"/>
      <c r="E102" s="223"/>
      <c r="F102" s="223"/>
      <c r="G102" s="223"/>
      <c r="H102" s="223"/>
      <c r="I102" s="223"/>
      <c r="J102" s="223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3"/>
      <c r="AB102" s="12"/>
    </row>
    <row r="103" spans="1:28" s="2" customFormat="1" ht="9" customHeight="1" thickBot="1">
      <c r="A103" s="11"/>
      <c r="B103" s="87"/>
      <c r="C103" s="85"/>
      <c r="D103" s="85"/>
      <c r="AB103" s="12"/>
    </row>
    <row r="104" spans="1:28" s="2" customFormat="1" ht="29.25" customHeight="1" thickTop="1">
      <c r="A104" s="84"/>
      <c r="B104" s="87"/>
      <c r="C104" s="224" t="s">
        <v>87</v>
      </c>
      <c r="D104" s="224"/>
      <c r="E104" s="224"/>
      <c r="F104" s="12"/>
      <c r="G104" s="227" t="s">
        <v>88</v>
      </c>
      <c r="H104" s="227"/>
      <c r="I104" s="227"/>
      <c r="J104" s="227"/>
      <c r="K104" s="227"/>
      <c r="L104" s="12"/>
      <c r="M104" s="206" t="s">
        <v>90</v>
      </c>
      <c r="N104" s="206"/>
      <c r="O104" s="206"/>
      <c r="P104" s="206"/>
      <c r="Q104" s="206"/>
      <c r="R104" s="12"/>
      <c r="S104" s="209" t="s">
        <v>92</v>
      </c>
      <c r="T104" s="209"/>
      <c r="U104" s="209"/>
      <c r="V104" s="209"/>
      <c r="W104" s="209"/>
      <c r="X104" s="209"/>
      <c r="Y104" s="209"/>
      <c r="Z104" s="209"/>
      <c r="AA104" s="209"/>
      <c r="AB104" s="212"/>
    </row>
    <row r="105" spans="1:28" s="2" customFormat="1" ht="190.5" customHeight="1">
      <c r="A105" s="84"/>
      <c r="B105" s="87"/>
      <c r="C105" s="225" t="s">
        <v>86</v>
      </c>
      <c r="D105" s="226"/>
      <c r="E105" s="226"/>
      <c r="F105" s="109"/>
      <c r="G105" s="225" t="s">
        <v>89</v>
      </c>
      <c r="H105" s="228"/>
      <c r="I105" s="228"/>
      <c r="J105" s="228"/>
      <c r="K105" s="228"/>
      <c r="L105" s="109"/>
      <c r="M105" s="207" t="s">
        <v>54</v>
      </c>
      <c r="N105" s="208"/>
      <c r="O105" s="208"/>
      <c r="P105" s="208"/>
      <c r="Q105" s="208"/>
      <c r="R105" s="12"/>
      <c r="S105" s="210"/>
      <c r="T105" s="210"/>
      <c r="U105" s="210"/>
      <c r="V105" s="210"/>
      <c r="W105" s="210"/>
      <c r="X105" s="210"/>
      <c r="Y105" s="210"/>
      <c r="Z105" s="210"/>
      <c r="AA105" s="210"/>
      <c r="AB105" s="212"/>
    </row>
    <row r="106" spans="1:28" s="2" customFormat="1" ht="10.5" customHeight="1">
      <c r="A106" s="84"/>
      <c r="B106" s="87"/>
      <c r="C106" s="12"/>
      <c r="D106" s="86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99"/>
      <c r="X106" s="99"/>
      <c r="Y106" s="99"/>
      <c r="Z106" s="99"/>
      <c r="AA106" s="99"/>
      <c r="AB106" s="212"/>
    </row>
    <row r="107" spans="1:28" ht="107.25" customHeight="1">
      <c r="B107" s="211"/>
      <c r="C107" s="77" t="s">
        <v>84</v>
      </c>
      <c r="D107" s="78"/>
      <c r="E107" s="232" t="s">
        <v>99</v>
      </c>
      <c r="F107" s="233"/>
      <c r="G107" s="233"/>
      <c r="H107" s="233"/>
      <c r="I107" s="233"/>
      <c r="J107" s="233"/>
      <c r="K107" s="233"/>
      <c r="L107" s="233"/>
      <c r="M107" s="233"/>
      <c r="N107" s="233"/>
      <c r="O107" s="233"/>
      <c r="P107" s="233"/>
      <c r="Q107" s="233"/>
      <c r="R107" s="233"/>
      <c r="S107" s="233"/>
      <c r="T107" s="233"/>
      <c r="U107" s="233"/>
      <c r="V107" s="233"/>
      <c r="W107" s="233"/>
      <c r="X107" s="233"/>
      <c r="Y107" s="233"/>
      <c r="Z107" s="233"/>
      <c r="AA107" s="233"/>
      <c r="AB107" s="212"/>
    </row>
    <row r="108" spans="1:28" ht="12" customHeight="1">
      <c r="B108" s="191"/>
      <c r="C108" s="79"/>
      <c r="D108" s="98"/>
      <c r="E108" s="230"/>
      <c r="F108" s="231"/>
      <c r="G108" s="231"/>
      <c r="H108" s="231"/>
      <c r="I108" s="231"/>
      <c r="J108" s="231"/>
      <c r="K108" s="231"/>
      <c r="L108" s="231"/>
      <c r="M108" s="231"/>
      <c r="N108" s="231"/>
      <c r="O108" s="231"/>
      <c r="P108" s="231"/>
      <c r="Q108" s="231"/>
      <c r="R108" s="231"/>
      <c r="S108" s="231"/>
      <c r="T108" s="231"/>
      <c r="U108" s="231"/>
      <c r="V108" s="231"/>
      <c r="W108" s="231"/>
      <c r="X108" s="231"/>
      <c r="Y108" s="231"/>
      <c r="Z108" s="231"/>
      <c r="AA108" s="231"/>
      <c r="AB108" s="231"/>
    </row>
    <row r="112" spans="1:28" hidden="1"/>
    <row r="113" spans="1:27" hidden="1"/>
    <row r="114" spans="1:27" hidden="1"/>
    <row r="115" spans="1:27" ht="15.75" hidden="1">
      <c r="A115" s="100"/>
      <c r="B115" s="100"/>
      <c r="C115" s="100"/>
      <c r="D115" s="101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</row>
    <row r="116" spans="1:27" ht="15.75" hidden="1">
      <c r="A116" s="100"/>
      <c r="B116" s="100" t="s">
        <v>55</v>
      </c>
      <c r="C116" s="100" t="s">
        <v>56</v>
      </c>
      <c r="D116" s="101" t="s">
        <v>57</v>
      </c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</row>
    <row r="117" spans="1:27" ht="15.75" hidden="1">
      <c r="A117" s="100"/>
      <c r="B117" s="100">
        <v>0</v>
      </c>
      <c r="C117" s="100">
        <v>842000</v>
      </c>
      <c r="D117" s="113">
        <v>0</v>
      </c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</row>
    <row r="118" spans="1:27" ht="15.75" hidden="1">
      <c r="A118" s="100"/>
      <c r="B118" s="100">
        <v>817000</v>
      </c>
      <c r="C118" s="100">
        <v>1236000</v>
      </c>
      <c r="D118" s="113">
        <v>0.1</v>
      </c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</row>
    <row r="119" spans="1:27" ht="15.75" hidden="1">
      <c r="A119" s="100"/>
      <c r="B119" s="100">
        <v>1199001</v>
      </c>
      <c r="C119" s="100">
        <v>2169000</v>
      </c>
      <c r="D119" s="113">
        <v>0.15</v>
      </c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</row>
    <row r="120" spans="1:27" ht="15.75" hidden="1">
      <c r="A120" s="100"/>
      <c r="B120" s="100">
        <v>2103001</v>
      </c>
      <c r="C120" s="100">
        <v>4337000</v>
      </c>
      <c r="D120" s="113">
        <v>0.2</v>
      </c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</row>
    <row r="121" spans="1:27" hidden="1">
      <c r="B121" s="100">
        <v>4205001</v>
      </c>
      <c r="D121" s="114">
        <v>0.25</v>
      </c>
    </row>
    <row r="1048356" spans="1:3">
      <c r="A1048356" s="88"/>
      <c r="B1048356" s="88"/>
      <c r="C1048356" s="88"/>
    </row>
  </sheetData>
  <sheetProtection algorithmName="SHA-512" hashValue="zMIa/SBCbYaNtcSs6wwzimlxw63h5/ydBgTL1fXdRFy2xXP0r+TXuJg26BdvQ5lTRsrEdxc0RGrfKLfmgW14sA==" saltValue="+qsGwOj33PJiPX9zXTpvqg==" spinCount="100000" sheet="1" formatCells="0"/>
  <mergeCells count="45">
    <mergeCell ref="B107:B108"/>
    <mergeCell ref="C99:C100"/>
    <mergeCell ref="E99:E100"/>
    <mergeCell ref="C97:C98"/>
    <mergeCell ref="C7:C8"/>
    <mergeCell ref="C102:AA102"/>
    <mergeCell ref="C104:E104"/>
    <mergeCell ref="C105:E105"/>
    <mergeCell ref="G104:K104"/>
    <mergeCell ref="G105:K105"/>
    <mergeCell ref="I6:I8"/>
    <mergeCell ref="S6:S8"/>
    <mergeCell ref="D10:D100"/>
    <mergeCell ref="E108:AB108"/>
    <mergeCell ref="E107:AA107"/>
    <mergeCell ref="AB104:AB107"/>
    <mergeCell ref="M104:Q104"/>
    <mergeCell ref="M105:Q105"/>
    <mergeCell ref="S104:AA105"/>
    <mergeCell ref="B2:B5"/>
    <mergeCell ref="B1:AA1"/>
    <mergeCell ref="K6:K8"/>
    <mergeCell ref="I99:I100"/>
    <mergeCell ref="K99:K100"/>
    <mergeCell ref="W6:W8"/>
    <mergeCell ref="Y6:Y8"/>
    <mergeCell ref="AA6:AA8"/>
    <mergeCell ref="C2:AA5"/>
    <mergeCell ref="G99:G100"/>
    <mergeCell ref="G6:G8"/>
    <mergeCell ref="Y99:Y100"/>
    <mergeCell ref="AA99:AA100"/>
    <mergeCell ref="B6:B98"/>
    <mergeCell ref="E6:E8"/>
    <mergeCell ref="AB1:AB100"/>
    <mergeCell ref="M99:M100"/>
    <mergeCell ref="O6:O8"/>
    <mergeCell ref="O99:O100"/>
    <mergeCell ref="Q6:Q8"/>
    <mergeCell ref="M6:M8"/>
    <mergeCell ref="Q99:Q100"/>
    <mergeCell ref="S99:S100"/>
    <mergeCell ref="U99:U100"/>
    <mergeCell ref="W99:W100"/>
    <mergeCell ref="U6:U8"/>
  </mergeCells>
  <phoneticPr fontId="4" type="noConversion"/>
  <conditionalFormatting sqref="G99">
    <cfRule type="expression" dxfId="38" priority="61">
      <formula>($G$50/$G$20)*100&lt;40</formula>
    </cfRule>
    <cfRule type="expression" dxfId="37" priority="62">
      <formula>($G$50/$G$20)*100&lt;50</formula>
    </cfRule>
    <cfRule type="expression" dxfId="36" priority="63">
      <formula>($G$50/$G$20)*100&gt;=40</formula>
    </cfRule>
  </conditionalFormatting>
  <conditionalFormatting sqref="I99">
    <cfRule type="expression" dxfId="35" priority="46">
      <formula>($I$50/$I$20)*100&lt;40</formula>
    </cfRule>
    <cfRule type="expression" dxfId="34" priority="47">
      <formula>($I$50/$I$20)*100&lt;50</formula>
    </cfRule>
    <cfRule type="expression" dxfId="33" priority="48">
      <formula>($I$50/$I$20)*100&gt;=40</formula>
    </cfRule>
  </conditionalFormatting>
  <conditionalFormatting sqref="K99">
    <cfRule type="expression" dxfId="32" priority="76">
      <formula>($K$50/$K$20)*100&lt;40</formula>
    </cfRule>
    <cfRule type="expression" dxfId="31" priority="77">
      <formula>($K$50/$K$20)*100&lt;50</formula>
    </cfRule>
    <cfRule type="expression" dxfId="30" priority="78">
      <formula>($K$50/$K$20)*100&gt;=40</formula>
    </cfRule>
  </conditionalFormatting>
  <conditionalFormatting sqref="M99">
    <cfRule type="expression" dxfId="29" priority="40">
      <formula>($M$50/$M$20)*100&lt;40</formula>
    </cfRule>
    <cfRule type="expression" dxfId="28" priority="41">
      <formula>($M$50/$M$20)*100&lt;50</formula>
    </cfRule>
    <cfRule type="expression" dxfId="27" priority="42">
      <formula>($M$50/$M$20)*100&gt;=40</formula>
    </cfRule>
  </conditionalFormatting>
  <conditionalFormatting sqref="O99">
    <cfRule type="expression" dxfId="26" priority="37">
      <formula>($O$50/$O$20)*100&lt;40</formula>
    </cfRule>
    <cfRule type="expression" dxfId="25" priority="38">
      <formula>($O$50/$O$20)*100&lt;50</formula>
    </cfRule>
    <cfRule type="expression" dxfId="24" priority="39">
      <formula>($O$50/$O$20)*100&gt;=40</formula>
    </cfRule>
  </conditionalFormatting>
  <conditionalFormatting sqref="Q99">
    <cfRule type="expression" dxfId="23" priority="34">
      <formula>($Q$50/$Q$20)*100&lt;40</formula>
    </cfRule>
    <cfRule type="expression" dxfId="22" priority="35">
      <formula>($Q$50/$Q$20)*100&lt;50</formula>
    </cfRule>
    <cfRule type="expression" dxfId="21" priority="36">
      <formula>($Q$50/$Q$20)*100&gt;=40</formula>
    </cfRule>
  </conditionalFormatting>
  <conditionalFormatting sqref="E99">
    <cfRule type="expression" dxfId="20" priority="73">
      <formula>($E$50/$E$20)*100&lt;40</formula>
    </cfRule>
    <cfRule type="expression" dxfId="19" priority="74">
      <formula>($E$50/$E$20)*100&lt;50</formula>
    </cfRule>
    <cfRule type="expression" dxfId="18" priority="75">
      <formula>($E$50/$E$20)*100&gt;=40</formula>
    </cfRule>
  </conditionalFormatting>
  <conditionalFormatting sqref="S99">
    <cfRule type="expression" dxfId="17" priority="16">
      <formula>($S$50/$S$20)*100&lt;40</formula>
    </cfRule>
    <cfRule type="expression" dxfId="16" priority="17">
      <formula>($S$50/$S$20)*100&lt;50</formula>
    </cfRule>
    <cfRule type="expression" dxfId="15" priority="18">
      <formula>($S$50/$S$20)*100&gt;=40</formula>
    </cfRule>
  </conditionalFormatting>
  <conditionalFormatting sqref="U99">
    <cfRule type="expression" dxfId="14" priority="13">
      <formula>($U$50/$U$20)*100&lt;40</formula>
    </cfRule>
    <cfRule type="expression" dxfId="13" priority="14">
      <formula>($U$50/$U$20)*100&lt;50</formula>
    </cfRule>
    <cfRule type="expression" dxfId="12" priority="15">
      <formula>($U$50/$U$20)*100&gt;=40</formula>
    </cfRule>
  </conditionalFormatting>
  <conditionalFormatting sqref="W99">
    <cfRule type="expression" dxfId="11" priority="10">
      <formula>($W$50/$W$20)*100&lt;40</formula>
    </cfRule>
    <cfRule type="expression" dxfId="10" priority="11">
      <formula>($W$50/$W$20)*100&lt;50</formula>
    </cfRule>
    <cfRule type="expression" dxfId="9" priority="12">
      <formula>($W$50/$W$20)*100&gt;=40</formula>
    </cfRule>
  </conditionalFormatting>
  <conditionalFormatting sqref="Y99">
    <cfRule type="expression" dxfId="8" priority="7">
      <formula>($Y$50/$Y$20)*100&lt;40</formula>
    </cfRule>
    <cfRule type="expression" dxfId="7" priority="8">
      <formula>($Y$50/$Y$20)*100&lt;50</formula>
    </cfRule>
    <cfRule type="expression" dxfId="6" priority="9">
      <formula>($Y$50/$Y$20)*100&gt;=40</formula>
    </cfRule>
  </conditionalFormatting>
  <conditionalFormatting sqref="AA99">
    <cfRule type="expression" dxfId="5" priority="4">
      <formula>($AA$50/$AA$20)*100&lt;40</formula>
    </cfRule>
    <cfRule type="expression" dxfId="4" priority="5">
      <formula>($AA$50/$AA$20)*100&lt;50</formula>
    </cfRule>
    <cfRule type="expression" dxfId="3" priority="6">
      <formula>($AA$50/$AA$20)*100&gt;=40</formula>
    </cfRule>
  </conditionalFormatting>
  <conditionalFormatting sqref="E101:AA101">
    <cfRule type="cellIs" dxfId="2" priority="1" operator="greaterThan">
      <formula>60</formula>
    </cfRule>
    <cfRule type="cellIs" dxfId="1" priority="2" operator="between">
      <formula>40</formula>
      <formula>60</formula>
    </cfRule>
    <cfRule type="cellIs" dxfId="0" priority="3" operator="lessThanOrEqual">
      <formula>40</formula>
    </cfRule>
  </conditionalFormatting>
  <pageMargins left="0.75" right="0.75" top="1" bottom="1" header="0.5" footer="0.5"/>
  <pageSetup scale="22" orientation="portrait" horizontalDpi="4294967292" verticalDpi="4294967292" r:id="rId1"/>
  <colBreaks count="1" manualBreakCount="1">
    <brk id="28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2536C-FEE4-4480-AAAB-AB48D196D51B}">
  <dimension ref="A1:O1048482"/>
  <sheetViews>
    <sheetView showGridLines="0" showRowColHeaders="0" zoomScaleNormal="100" zoomScaleSheetLayoutView="70" workbookViewId="0">
      <pane xSplit="1" ySplit="4" topLeftCell="B6" activePane="bottomRight" state="frozen"/>
      <selection pane="topRight" activeCell="B1" sqref="B1"/>
      <selection pane="bottomLeft" activeCell="A5" sqref="A5"/>
      <selection pane="bottomRight" activeCell="I11" sqref="I11"/>
    </sheetView>
  </sheetViews>
  <sheetFormatPr baseColWidth="10" defaultColWidth="11" defaultRowHeight="26.25"/>
  <cols>
    <col min="1" max="1" width="2.75" style="3" customWidth="1"/>
    <col min="2" max="2" width="7.75" style="3" customWidth="1"/>
    <col min="3" max="3" width="30.125" style="3" bestFit="1" customWidth="1"/>
    <col min="4" max="4" width="24" style="3" customWidth="1"/>
    <col min="5" max="5" width="13.625" style="3" customWidth="1"/>
    <col min="6" max="6" width="17.75" style="3" bestFit="1" customWidth="1"/>
    <col min="7" max="7" width="33.375" style="3" bestFit="1" customWidth="1"/>
    <col min="8" max="8" width="11.625" style="3" customWidth="1"/>
    <col min="9" max="9" width="22.25" style="3" bestFit="1" customWidth="1"/>
    <col min="10" max="10" width="18.75" style="1" bestFit="1" customWidth="1"/>
    <col min="11" max="11" width="1.5" style="1" customWidth="1"/>
    <col min="12" max="12" width="40.25" style="1" customWidth="1"/>
    <col min="13" max="13" width="1" style="3" customWidth="1"/>
    <col min="14" max="14" width="17.25" style="20" customWidth="1"/>
    <col min="15" max="15" width="1.125" style="3" customWidth="1"/>
    <col min="16" max="16384" width="11" style="3"/>
  </cols>
  <sheetData>
    <row r="1" spans="1:15" ht="13.5" customHeight="1">
      <c r="A1" s="212"/>
      <c r="B1" s="234" t="s">
        <v>169</v>
      </c>
      <c r="C1" s="234"/>
      <c r="D1" s="234"/>
      <c r="E1" s="234"/>
      <c r="F1" s="234"/>
      <c r="G1" s="234"/>
      <c r="H1" s="234"/>
      <c r="I1" s="234"/>
      <c r="J1" s="234"/>
      <c r="K1" s="134"/>
      <c r="L1" s="134"/>
      <c r="M1" s="134"/>
      <c r="N1" s="134"/>
      <c r="O1" s="134"/>
    </row>
    <row r="2" spans="1:15" ht="21">
      <c r="A2" s="212"/>
      <c r="B2" s="234"/>
      <c r="C2" s="234"/>
      <c r="D2" s="234"/>
      <c r="E2" s="234"/>
      <c r="F2" s="234"/>
      <c r="G2" s="234"/>
      <c r="H2" s="234"/>
      <c r="I2" s="234"/>
      <c r="J2" s="234"/>
      <c r="K2" s="235"/>
      <c r="L2" s="242" t="s">
        <v>171</v>
      </c>
      <c r="M2" s="242"/>
      <c r="N2" s="242"/>
      <c r="O2" s="235"/>
    </row>
    <row r="3" spans="1:15" ht="32.25" customHeight="1">
      <c r="A3" s="212"/>
      <c r="B3" s="135"/>
      <c r="C3" s="135"/>
      <c r="D3" s="135"/>
      <c r="E3" s="135"/>
      <c r="F3" s="135"/>
      <c r="G3" s="135"/>
      <c r="H3" s="135"/>
      <c r="I3" s="135"/>
      <c r="J3" s="135"/>
      <c r="K3" s="235"/>
      <c r="L3" s="131" t="s">
        <v>158</v>
      </c>
      <c r="M3" s="128">
        <v>579</v>
      </c>
      <c r="N3" s="166">
        <v>579</v>
      </c>
      <c r="O3" s="235"/>
    </row>
    <row r="4" spans="1:15" ht="24" customHeight="1">
      <c r="A4" s="212"/>
      <c r="B4" s="156" t="s">
        <v>112</v>
      </c>
      <c r="C4" s="157" t="s">
        <v>145</v>
      </c>
      <c r="D4" s="157" t="s">
        <v>137</v>
      </c>
      <c r="E4" s="157" t="s">
        <v>146</v>
      </c>
      <c r="F4" s="157" t="s">
        <v>170</v>
      </c>
      <c r="G4" s="157" t="s">
        <v>159</v>
      </c>
      <c r="H4" s="158" t="s">
        <v>149</v>
      </c>
      <c r="I4" s="157" t="s">
        <v>157</v>
      </c>
      <c r="J4" s="159" t="s">
        <v>167</v>
      </c>
      <c r="K4" s="235"/>
      <c r="L4" s="132" t="s">
        <v>160</v>
      </c>
      <c r="M4" s="129">
        <v>1200</v>
      </c>
      <c r="N4" s="167">
        <v>0</v>
      </c>
      <c r="O4" s="235"/>
    </row>
    <row r="5" spans="1:15" ht="29.25" customHeight="1" thickBot="1">
      <c r="A5" s="212"/>
      <c r="B5" s="127">
        <v>1</v>
      </c>
      <c r="C5" s="170"/>
      <c r="D5" s="170"/>
      <c r="E5" s="170"/>
      <c r="F5" s="162"/>
      <c r="G5" s="160">
        <v>0</v>
      </c>
      <c r="H5" s="161">
        <v>0</v>
      </c>
      <c r="I5" s="162"/>
      <c r="J5" s="163">
        <v>0</v>
      </c>
      <c r="K5" s="235"/>
      <c r="L5" s="133" t="s">
        <v>161</v>
      </c>
      <c r="M5" s="130">
        <f>+M3*M4</f>
        <v>694800</v>
      </c>
      <c r="N5" s="138">
        <f>+N3*N4</f>
        <v>0</v>
      </c>
      <c r="O5" s="235"/>
    </row>
    <row r="6" spans="1:15" ht="29.25" customHeight="1" thickTop="1">
      <c r="A6" s="212"/>
      <c r="B6" s="127">
        <v>2</v>
      </c>
      <c r="C6" s="170"/>
      <c r="D6" s="170"/>
      <c r="E6" s="170"/>
      <c r="F6" s="162"/>
      <c r="G6" s="160">
        <v>0</v>
      </c>
      <c r="H6" s="161">
        <v>0</v>
      </c>
      <c r="I6" s="162"/>
      <c r="J6" s="163">
        <v>0</v>
      </c>
      <c r="K6" s="235"/>
      <c r="L6" s="243"/>
      <c r="M6" s="243"/>
      <c r="N6" s="243"/>
      <c r="O6" s="235"/>
    </row>
    <row r="7" spans="1:15" ht="29.25" customHeight="1">
      <c r="A7" s="212"/>
      <c r="B7" s="127">
        <v>3</v>
      </c>
      <c r="C7" s="170"/>
      <c r="D7" s="170"/>
      <c r="E7" s="170"/>
      <c r="F7" s="162"/>
      <c r="G7" s="160">
        <v>0</v>
      </c>
      <c r="H7" s="161">
        <v>0</v>
      </c>
      <c r="I7" s="162"/>
      <c r="J7" s="163">
        <v>0</v>
      </c>
      <c r="K7" s="235"/>
      <c r="L7" s="244"/>
      <c r="M7" s="244"/>
      <c r="N7" s="244"/>
      <c r="O7" s="235"/>
    </row>
    <row r="8" spans="1:15" ht="29.25" customHeight="1">
      <c r="A8" s="212"/>
      <c r="B8" s="127">
        <v>4</v>
      </c>
      <c r="C8" s="170"/>
      <c r="D8" s="170"/>
      <c r="E8" s="170"/>
      <c r="F8" s="162"/>
      <c r="G8" s="160">
        <v>0</v>
      </c>
      <c r="H8" s="161">
        <v>0</v>
      </c>
      <c r="I8" s="162"/>
      <c r="J8" s="163">
        <v>0</v>
      </c>
      <c r="K8" s="235"/>
      <c r="L8" s="244"/>
      <c r="M8" s="244"/>
      <c r="N8" s="244"/>
      <c r="O8" s="235"/>
    </row>
    <row r="9" spans="1:15" ht="29.25" customHeight="1">
      <c r="A9" s="212"/>
      <c r="B9" s="127">
        <v>5</v>
      </c>
      <c r="C9" s="170"/>
      <c r="D9" s="170"/>
      <c r="E9" s="170"/>
      <c r="F9" s="162"/>
      <c r="G9" s="160">
        <v>0</v>
      </c>
      <c r="H9" s="161">
        <v>0</v>
      </c>
      <c r="I9" s="162"/>
      <c r="J9" s="163">
        <v>0</v>
      </c>
      <c r="K9" s="235"/>
      <c r="L9" s="244"/>
      <c r="M9" s="244"/>
      <c r="N9" s="244"/>
      <c r="O9" s="235"/>
    </row>
    <row r="10" spans="1:15" ht="23.25" customHeight="1">
      <c r="A10" s="212"/>
      <c r="B10" s="127">
        <v>6</v>
      </c>
      <c r="C10" s="170"/>
      <c r="D10" s="170"/>
      <c r="E10" s="170"/>
      <c r="F10" s="162"/>
      <c r="G10" s="160">
        <v>0</v>
      </c>
      <c r="H10" s="161">
        <v>0</v>
      </c>
      <c r="I10" s="162"/>
      <c r="J10" s="163">
        <v>0</v>
      </c>
      <c r="K10" s="235"/>
      <c r="L10" s="144" t="s">
        <v>174</v>
      </c>
      <c r="M10" s="145"/>
      <c r="N10" s="240">
        <v>0</v>
      </c>
      <c r="O10" s="235"/>
    </row>
    <row r="11" spans="1:15" ht="25.5" customHeight="1">
      <c r="A11" s="212"/>
      <c r="B11" s="127">
        <v>7</v>
      </c>
      <c r="C11" s="170"/>
      <c r="D11" s="170"/>
      <c r="E11" s="170"/>
      <c r="F11" s="162"/>
      <c r="G11" s="160">
        <v>0</v>
      </c>
      <c r="H11" s="161">
        <v>0</v>
      </c>
      <c r="I11" s="162"/>
      <c r="J11" s="163">
        <v>0</v>
      </c>
      <c r="K11" s="235"/>
      <c r="L11" s="146"/>
      <c r="M11" s="145"/>
      <c r="N11" s="241"/>
      <c r="O11" s="235"/>
    </row>
    <row r="12" spans="1:15" ht="25.5" customHeight="1">
      <c r="A12" s="212"/>
      <c r="B12" s="127">
        <v>8</v>
      </c>
      <c r="C12" s="170"/>
      <c r="D12" s="170"/>
      <c r="E12" s="170"/>
      <c r="F12" s="162"/>
      <c r="G12" s="160">
        <v>0</v>
      </c>
      <c r="H12" s="161">
        <v>0</v>
      </c>
      <c r="I12" s="162">
        <v>0</v>
      </c>
      <c r="J12" s="163">
        <v>40000</v>
      </c>
      <c r="K12" s="235"/>
      <c r="L12" s="124" t="s">
        <v>172</v>
      </c>
      <c r="M12" s="145"/>
      <c r="N12" s="139">
        <f>IFERROR(+N10/100*10.66,"En el campo salario")</f>
        <v>0</v>
      </c>
      <c r="O12" s="235"/>
    </row>
    <row r="13" spans="1:15" ht="25.5" customHeight="1">
      <c r="A13" s="212"/>
      <c r="B13" s="127">
        <v>9</v>
      </c>
      <c r="C13" s="170"/>
      <c r="D13" s="170"/>
      <c r="E13" s="170"/>
      <c r="F13" s="162"/>
      <c r="G13" s="160">
        <v>0</v>
      </c>
      <c r="H13" s="161">
        <v>0</v>
      </c>
      <c r="I13" s="162"/>
      <c r="J13" s="163">
        <v>0</v>
      </c>
      <c r="K13" s="235"/>
      <c r="L13" s="124" t="s">
        <v>173</v>
      </c>
      <c r="M13" s="145"/>
      <c r="N13" s="139">
        <f>+N10/100*1</f>
        <v>0</v>
      </c>
      <c r="O13" s="235"/>
    </row>
    <row r="14" spans="1:15" ht="25.5" customHeight="1" thickBot="1">
      <c r="A14" s="212"/>
      <c r="B14" s="127">
        <v>10</v>
      </c>
      <c r="C14" s="170"/>
      <c r="D14" s="170"/>
      <c r="E14" s="170"/>
      <c r="F14" s="162"/>
      <c r="G14" s="160">
        <v>0</v>
      </c>
      <c r="H14" s="161">
        <v>0</v>
      </c>
      <c r="I14" s="162"/>
      <c r="J14" s="163">
        <v>0</v>
      </c>
      <c r="K14" s="235"/>
      <c r="L14" s="152" t="s">
        <v>4</v>
      </c>
      <c r="M14" s="145"/>
      <c r="N14" s="153">
        <f>IFERROR(IF(N10&lt;=$L$243,0,IF(AND(N10&lt;=$L$244,N10&lt;=$L$244),((N10-$K$244)*$M$244),IF(AND(N10&gt;=$K$245,N10&lt;=$L$245),(((($L$244-$K$244)*$M$244+(N10-$K$245)*$M$245))),IF(AND(N10&gt;=$K$246,N10&lt;=$L$246),(((($L$244-$K$244)*$M$244+($L$245-$K$245)*$M$245+(N10-$K$246)*$M$246))),IF(N10&gt;=$K$247,(((($L$244-$K$244)*$M$244+($L$245-$K$245)*$M$245+($L$246-$K$246)*$M$246+(N10-$K$247)*$M$247)))))))),"digite numeros por favor")</f>
        <v>0</v>
      </c>
      <c r="O14" s="235"/>
    </row>
    <row r="15" spans="1:15" ht="25.5" customHeight="1" thickTop="1" thickBot="1">
      <c r="A15" s="212"/>
      <c r="B15" s="127">
        <v>11</v>
      </c>
      <c r="C15" s="170"/>
      <c r="D15" s="170"/>
      <c r="E15" s="170"/>
      <c r="F15" s="162"/>
      <c r="G15" s="160">
        <v>0</v>
      </c>
      <c r="H15" s="161">
        <v>0</v>
      </c>
      <c r="I15" s="162"/>
      <c r="J15" s="161">
        <v>0</v>
      </c>
      <c r="K15" s="235"/>
      <c r="L15" s="147" t="s">
        <v>179</v>
      </c>
      <c r="M15" s="145"/>
      <c r="N15" s="168">
        <f>+N10-N12-N13-N14</f>
        <v>0</v>
      </c>
      <c r="O15" s="235"/>
    </row>
    <row r="16" spans="1:15" ht="25.5" customHeight="1" thickBot="1">
      <c r="A16" s="212"/>
      <c r="B16" s="127">
        <v>12</v>
      </c>
      <c r="C16" s="170"/>
      <c r="D16" s="170"/>
      <c r="E16" s="170"/>
      <c r="F16" s="162"/>
      <c r="G16" s="160">
        <v>0</v>
      </c>
      <c r="H16" s="161">
        <v>0</v>
      </c>
      <c r="I16" s="162"/>
      <c r="J16" s="161">
        <v>0</v>
      </c>
      <c r="K16" s="235"/>
      <c r="L16" s="148" t="s">
        <v>178</v>
      </c>
      <c r="M16" s="149"/>
      <c r="N16" s="169">
        <v>0</v>
      </c>
      <c r="O16" s="235"/>
    </row>
    <row r="17" spans="1:15" ht="25.5" customHeight="1" thickBot="1">
      <c r="A17" s="212"/>
      <c r="B17" s="127">
        <v>13</v>
      </c>
      <c r="C17" s="170"/>
      <c r="D17" s="170"/>
      <c r="E17" s="170"/>
      <c r="F17" s="162"/>
      <c r="G17" s="160">
        <v>0</v>
      </c>
      <c r="H17" s="161">
        <v>0</v>
      </c>
      <c r="I17" s="162"/>
      <c r="J17" s="161">
        <v>0</v>
      </c>
      <c r="K17" s="235"/>
      <c r="L17" s="151" t="s">
        <v>180</v>
      </c>
      <c r="N17" s="155">
        <f>+N15+N16</f>
        <v>0</v>
      </c>
      <c r="O17" s="235"/>
    </row>
    <row r="18" spans="1:15" ht="25.5" customHeight="1" thickBot="1">
      <c r="A18" s="212"/>
      <c r="B18" s="127">
        <v>14</v>
      </c>
      <c r="C18" s="170"/>
      <c r="D18" s="170"/>
      <c r="E18" s="170"/>
      <c r="F18" s="162"/>
      <c r="G18" s="160">
        <v>0</v>
      </c>
      <c r="H18" s="161">
        <v>0</v>
      </c>
      <c r="I18" s="162"/>
      <c r="J18" s="161">
        <v>0</v>
      </c>
      <c r="K18" s="235"/>
      <c r="L18" s="148" t="s">
        <v>181</v>
      </c>
      <c r="M18" s="150"/>
      <c r="N18" s="154">
        <f>+N17-J21</f>
        <v>-40000</v>
      </c>
      <c r="O18" s="235"/>
    </row>
    <row r="19" spans="1:15" ht="25.5" customHeight="1" thickTop="1" thickBot="1">
      <c r="A19" s="212"/>
      <c r="B19" s="127">
        <v>15</v>
      </c>
      <c r="C19" s="170"/>
      <c r="D19" s="170"/>
      <c r="E19" s="170"/>
      <c r="F19" s="162"/>
      <c r="G19" s="160">
        <v>0</v>
      </c>
      <c r="H19" s="161">
        <v>0</v>
      </c>
      <c r="I19" s="162"/>
      <c r="J19" s="161">
        <v>0</v>
      </c>
      <c r="K19" s="235"/>
      <c r="L19" s="148" t="s">
        <v>175</v>
      </c>
      <c r="M19" s="150"/>
      <c r="N19" s="136" t="e">
        <f>+J21/N17*1</f>
        <v>#DIV/0!</v>
      </c>
      <c r="O19" s="235"/>
    </row>
    <row r="20" spans="1:15" ht="26.25" customHeight="1" thickTop="1">
      <c r="A20" s="212"/>
      <c r="B20" s="137">
        <v>16</v>
      </c>
      <c r="C20" s="171"/>
      <c r="D20" s="170"/>
      <c r="E20" s="171"/>
      <c r="F20" s="165"/>
      <c r="G20" s="164">
        <v>0</v>
      </c>
      <c r="H20" s="161">
        <v>0</v>
      </c>
      <c r="I20" s="165"/>
      <c r="J20" s="161">
        <v>0</v>
      </c>
      <c r="K20" s="235"/>
      <c r="L20" s="238" t="s">
        <v>182</v>
      </c>
      <c r="M20" s="238"/>
      <c r="N20" s="238"/>
      <c r="O20" s="235"/>
    </row>
    <row r="21" spans="1:15" ht="26.25" customHeight="1" thickBot="1">
      <c r="A21" s="212"/>
      <c r="B21" s="237"/>
      <c r="C21" s="237"/>
      <c r="D21" s="237"/>
      <c r="E21" s="237"/>
      <c r="F21" s="237"/>
      <c r="G21" s="140">
        <f>SUM(G5:G20)</f>
        <v>0</v>
      </c>
      <c r="H21" s="142">
        <f>SUM(H5:H20)</f>
        <v>0</v>
      </c>
      <c r="I21" s="141"/>
      <c r="J21" s="143">
        <f>SUM(J5:J20)</f>
        <v>40000</v>
      </c>
      <c r="K21" s="236"/>
      <c r="L21" s="239"/>
      <c r="M21" s="239"/>
      <c r="N21" s="239"/>
      <c r="O21" s="235"/>
    </row>
    <row r="22" spans="1:15">
      <c r="J22" s="126"/>
      <c r="K22" s="125"/>
      <c r="L22" s="126"/>
    </row>
    <row r="23" spans="1:15">
      <c r="K23" s="125"/>
    </row>
    <row r="24" spans="1:15">
      <c r="K24" s="125"/>
    </row>
    <row r="25" spans="1:15">
      <c r="K25" s="125"/>
    </row>
    <row r="26" spans="1:15">
      <c r="K26" s="125"/>
    </row>
    <row r="27" spans="1:15">
      <c r="J27" s="126"/>
    </row>
    <row r="241" spans="10:14" ht="15.75">
      <c r="J241" s="100"/>
      <c r="K241" s="100"/>
      <c r="L241" s="100"/>
      <c r="M241" s="101"/>
      <c r="N241" s="3"/>
    </row>
    <row r="242" spans="10:14" ht="15.75">
      <c r="J242" s="100"/>
      <c r="K242" s="100" t="s">
        <v>55</v>
      </c>
      <c r="L242" s="100" t="s">
        <v>56</v>
      </c>
      <c r="M242" s="101" t="s">
        <v>57</v>
      </c>
      <c r="N242" s="3"/>
    </row>
    <row r="243" spans="10:14" ht="15.75">
      <c r="J243" s="100"/>
      <c r="K243" s="100">
        <v>0</v>
      </c>
      <c r="L243" s="100">
        <v>816999</v>
      </c>
      <c r="M243" s="113">
        <v>0</v>
      </c>
      <c r="N243" s="3"/>
    </row>
    <row r="244" spans="10:14" ht="15.75">
      <c r="J244" s="100"/>
      <c r="K244" s="100">
        <v>817000</v>
      </c>
      <c r="L244" s="100">
        <v>1199000</v>
      </c>
      <c r="M244" s="113">
        <v>0.1</v>
      </c>
      <c r="N244" s="3"/>
    </row>
    <row r="245" spans="10:14" ht="15.75">
      <c r="J245" s="100"/>
      <c r="K245" s="100">
        <v>1199001</v>
      </c>
      <c r="L245" s="100">
        <v>2103000</v>
      </c>
      <c r="M245" s="113">
        <v>0.15</v>
      </c>
      <c r="N245" s="3"/>
    </row>
    <row r="246" spans="10:14" ht="15.75">
      <c r="J246" s="100"/>
      <c r="K246" s="100">
        <v>2103001</v>
      </c>
      <c r="L246" s="100">
        <v>4205000</v>
      </c>
      <c r="M246" s="113">
        <v>0.2</v>
      </c>
      <c r="N246" s="3"/>
    </row>
    <row r="247" spans="10:14">
      <c r="K247" s="100">
        <v>4205001</v>
      </c>
      <c r="M247" s="114">
        <v>0.25</v>
      </c>
    </row>
    <row r="1048482" spans="10:12">
      <c r="J1048482" s="88"/>
      <c r="K1048482" s="88"/>
      <c r="L1048482" s="88"/>
    </row>
  </sheetData>
  <sheetProtection algorithmName="SHA-512" hashValue="fw5J1nXG/ZwFDDIcIQhNcB1TmK2c/lo4vrJmoq3qiLWgp3wsv0yfgjq/so+wbCBEgqJelBAexTIP163vMbBUEw==" saltValue="0Vfh74Ij92Jy+ZZ3ROWaHg==" spinCount="100000" sheet="1" formatCells="0"/>
  <mergeCells count="9">
    <mergeCell ref="B1:J2"/>
    <mergeCell ref="A1:A21"/>
    <mergeCell ref="K2:K21"/>
    <mergeCell ref="O2:O21"/>
    <mergeCell ref="B21:F21"/>
    <mergeCell ref="L20:N21"/>
    <mergeCell ref="N10:N11"/>
    <mergeCell ref="L2:N2"/>
    <mergeCell ref="L6:N9"/>
  </mergeCells>
  <hyperlinks>
    <hyperlink ref="L3" r:id="rId1" xr:uid="{AA44D3BE-39E8-4894-85E8-C5AF41A4AAB6}"/>
  </hyperlinks>
  <pageMargins left="0.75" right="0.75" top="1" bottom="1" header="0.5" footer="0.5"/>
  <pageSetup scale="22" orientation="portrait" horizontalDpi="4294967292" verticalDpi="4294967292" r:id="rId2"/>
  <colBreaks count="1" manualBreakCount="1">
    <brk id="15" max="1048575" man="1"/>
  </colBreaks>
  <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DA70F7B4-5C0E-463D-AD29-D0DA1688D0AA}">
          <x14:formula1>
            <xm:f>DATOS!$C$3:$C$39</xm:f>
          </x14:formula1>
          <xm:sqref>C5:C20</xm:sqref>
        </x14:dataValidation>
        <x14:dataValidation type="list" allowBlank="1" showInputMessage="1" showErrorMessage="1" xr:uid="{53512CB4-CC2F-4EF3-80EF-7686B369B565}">
          <x14:formula1>
            <xm:f>DATOS!$D$2:$D$3</xm:f>
          </x14:formula1>
          <xm:sqref>E5:E20</xm:sqref>
        </x14:dataValidation>
        <x14:dataValidation type="list" allowBlank="1" showInputMessage="1" showErrorMessage="1" xr:uid="{AEA39927-0C44-445A-83C8-1DA6515E8C5B}">
          <x14:formula1>
            <xm:f>DATOS!$G$3:$G$33</xm:f>
          </x14:formula1>
          <xm:sqref>F5:F20</xm:sqref>
        </x14:dataValidation>
        <x14:dataValidation type="list" allowBlank="1" showInputMessage="1" showErrorMessage="1" xr:uid="{5406140B-7C21-4663-BF36-7CE03853E40A}">
          <x14:formula1>
            <xm:f>DATOS!$E$3:$E$9</xm:f>
          </x14:formula1>
          <xm:sqref>D5:D20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CB77A-9FAB-40BB-A528-6D49DAE00557}">
  <dimension ref="C2:G39"/>
  <sheetViews>
    <sheetView workbookViewId="0">
      <selection activeCell="E9" sqref="E9"/>
    </sheetView>
  </sheetViews>
  <sheetFormatPr baseColWidth="10" defaultRowHeight="15.75"/>
  <cols>
    <col min="3" max="3" width="30.875" bestFit="1" customWidth="1"/>
    <col min="4" max="4" width="30.875" customWidth="1"/>
    <col min="5" max="5" width="28.25" bestFit="1" customWidth="1"/>
    <col min="6" max="6" width="11" style="8"/>
    <col min="7" max="7" width="14" customWidth="1"/>
    <col min="9" max="9" width="13" customWidth="1"/>
    <col min="10" max="10" width="13.125" bestFit="1" customWidth="1"/>
  </cols>
  <sheetData>
    <row r="2" spans="3:7">
      <c r="C2" t="s">
        <v>113</v>
      </c>
      <c r="D2" t="s">
        <v>147</v>
      </c>
      <c r="E2" t="s">
        <v>137</v>
      </c>
      <c r="F2" s="8" t="s">
        <v>112</v>
      </c>
      <c r="G2" t="s">
        <v>168</v>
      </c>
    </row>
    <row r="3" spans="3:7">
      <c r="C3" t="s">
        <v>155</v>
      </c>
      <c r="D3" t="s">
        <v>148</v>
      </c>
      <c r="E3" t="s">
        <v>140</v>
      </c>
      <c r="G3" s="122">
        <v>1</v>
      </c>
    </row>
    <row r="4" spans="3:7">
      <c r="C4" t="s">
        <v>153</v>
      </c>
      <c r="E4" t="s">
        <v>138</v>
      </c>
      <c r="F4" s="122"/>
      <c r="G4" s="122">
        <v>2</v>
      </c>
    </row>
    <row r="5" spans="3:7">
      <c r="C5" t="s">
        <v>150</v>
      </c>
      <c r="E5" t="s">
        <v>144</v>
      </c>
      <c r="F5" s="122"/>
      <c r="G5" s="122">
        <v>3</v>
      </c>
    </row>
    <row r="6" spans="3:7">
      <c r="C6" t="s">
        <v>151</v>
      </c>
      <c r="E6" t="s">
        <v>139</v>
      </c>
      <c r="F6" s="122"/>
      <c r="G6" s="122">
        <v>4</v>
      </c>
    </row>
    <row r="7" spans="3:7">
      <c r="C7" t="s">
        <v>152</v>
      </c>
      <c r="E7" t="s">
        <v>136</v>
      </c>
      <c r="F7" s="122"/>
      <c r="G7" s="122">
        <v>5</v>
      </c>
    </row>
    <row r="8" spans="3:7">
      <c r="C8" t="s">
        <v>156</v>
      </c>
      <c r="E8" t="s">
        <v>177</v>
      </c>
      <c r="F8" s="122"/>
      <c r="G8" s="122">
        <v>6</v>
      </c>
    </row>
    <row r="9" spans="3:7">
      <c r="C9" t="s">
        <v>162</v>
      </c>
      <c r="E9" t="s">
        <v>176</v>
      </c>
      <c r="F9" s="122"/>
      <c r="G9" s="122">
        <v>7</v>
      </c>
    </row>
    <row r="10" spans="3:7">
      <c r="C10" t="s">
        <v>134</v>
      </c>
      <c r="F10" s="123"/>
      <c r="G10" s="122">
        <v>8</v>
      </c>
    </row>
    <row r="11" spans="3:7">
      <c r="C11" t="s">
        <v>135</v>
      </c>
      <c r="F11" s="123"/>
      <c r="G11" s="122">
        <v>9</v>
      </c>
    </row>
    <row r="12" spans="3:7">
      <c r="C12" t="s">
        <v>121</v>
      </c>
      <c r="F12" s="123"/>
      <c r="G12" s="122">
        <v>10</v>
      </c>
    </row>
    <row r="13" spans="3:7">
      <c r="C13" t="s">
        <v>122</v>
      </c>
      <c r="F13" s="123"/>
      <c r="G13" s="122">
        <v>11</v>
      </c>
    </row>
    <row r="14" spans="3:7">
      <c r="C14" t="s">
        <v>123</v>
      </c>
      <c r="F14" s="123"/>
      <c r="G14" s="122">
        <v>12</v>
      </c>
    </row>
    <row r="15" spans="3:7">
      <c r="C15" t="s">
        <v>124</v>
      </c>
      <c r="F15" s="123"/>
      <c r="G15" s="122">
        <v>13</v>
      </c>
    </row>
    <row r="16" spans="3:7">
      <c r="C16" t="s">
        <v>125</v>
      </c>
      <c r="F16" s="123"/>
      <c r="G16" s="122">
        <v>14</v>
      </c>
    </row>
    <row r="17" spans="3:7">
      <c r="C17" t="s">
        <v>126</v>
      </c>
      <c r="G17" s="122">
        <v>15</v>
      </c>
    </row>
    <row r="18" spans="3:7">
      <c r="C18" t="s">
        <v>127</v>
      </c>
      <c r="G18" s="122">
        <v>16</v>
      </c>
    </row>
    <row r="19" spans="3:7">
      <c r="C19" t="s">
        <v>163</v>
      </c>
      <c r="F19" s="122"/>
      <c r="G19" s="122">
        <v>17</v>
      </c>
    </row>
    <row r="20" spans="3:7">
      <c r="C20" t="s">
        <v>120</v>
      </c>
      <c r="G20" s="122">
        <v>18</v>
      </c>
    </row>
    <row r="21" spans="3:7">
      <c r="C21" t="s">
        <v>129</v>
      </c>
      <c r="G21" s="122">
        <v>19</v>
      </c>
    </row>
    <row r="22" spans="3:7">
      <c r="C22" t="s">
        <v>130</v>
      </c>
      <c r="G22" s="122">
        <v>20</v>
      </c>
    </row>
    <row r="23" spans="3:7">
      <c r="C23" t="s">
        <v>131</v>
      </c>
      <c r="G23" s="122">
        <v>21</v>
      </c>
    </row>
    <row r="24" spans="3:7">
      <c r="C24" t="s">
        <v>132</v>
      </c>
      <c r="G24" s="122">
        <v>22</v>
      </c>
    </row>
    <row r="25" spans="3:7">
      <c r="C25" t="s">
        <v>133</v>
      </c>
      <c r="G25" s="122">
        <v>23</v>
      </c>
    </row>
    <row r="26" spans="3:7">
      <c r="C26" t="s">
        <v>128</v>
      </c>
      <c r="G26" s="122">
        <v>24</v>
      </c>
    </row>
    <row r="27" spans="3:7">
      <c r="C27" t="s">
        <v>164</v>
      </c>
      <c r="F27" s="122"/>
      <c r="G27" s="122">
        <v>25</v>
      </c>
    </row>
    <row r="28" spans="3:7">
      <c r="C28" t="s">
        <v>143</v>
      </c>
      <c r="G28" s="122">
        <v>26</v>
      </c>
    </row>
    <row r="29" spans="3:7">
      <c r="C29" t="s">
        <v>118</v>
      </c>
      <c r="G29" s="122">
        <v>27</v>
      </c>
    </row>
    <row r="30" spans="3:7">
      <c r="C30" t="s">
        <v>119</v>
      </c>
      <c r="G30" s="122">
        <v>28</v>
      </c>
    </row>
    <row r="31" spans="3:7">
      <c r="C31" t="s">
        <v>117</v>
      </c>
      <c r="G31" s="122">
        <v>29</v>
      </c>
    </row>
    <row r="32" spans="3:7">
      <c r="C32" t="s">
        <v>166</v>
      </c>
      <c r="F32" s="122"/>
      <c r="G32" s="122">
        <v>30</v>
      </c>
    </row>
    <row r="33" spans="3:7">
      <c r="C33" t="s">
        <v>116</v>
      </c>
      <c r="G33" s="122">
        <v>31</v>
      </c>
    </row>
    <row r="34" spans="3:7">
      <c r="C34" t="s">
        <v>114</v>
      </c>
    </row>
    <row r="35" spans="3:7">
      <c r="C35" t="s">
        <v>115</v>
      </c>
    </row>
    <row r="36" spans="3:7">
      <c r="C36" t="s">
        <v>165</v>
      </c>
    </row>
    <row r="37" spans="3:7">
      <c r="C37" t="s">
        <v>142</v>
      </c>
    </row>
    <row r="38" spans="3:7">
      <c r="C38" t="s">
        <v>154</v>
      </c>
    </row>
    <row r="39" spans="3:7">
      <c r="C39" t="s">
        <v>141</v>
      </c>
    </row>
  </sheetData>
  <autoFilter ref="C2:F39" xr:uid="{044FCC39-D695-471F-AF09-4542BE581D5C}">
    <sortState xmlns:xlrd2="http://schemas.microsoft.com/office/spreadsheetml/2017/richdata2" ref="C3:F39">
      <sortCondition ref="C2:C39"/>
    </sortState>
  </autoFilter>
  <phoneticPr fontId="4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J28:O35"/>
  <sheetViews>
    <sheetView showGridLines="0" topLeftCell="F19" workbookViewId="0">
      <selection activeCell="O28" sqref="O28"/>
    </sheetView>
  </sheetViews>
  <sheetFormatPr baseColWidth="10" defaultRowHeight="15.75"/>
  <cols>
    <col min="10" max="10" width="17.875" customWidth="1"/>
    <col min="11" max="11" width="17.75" customWidth="1"/>
    <col min="12" max="12" width="15.125" customWidth="1"/>
    <col min="13" max="13" width="16" customWidth="1"/>
    <col min="14" max="14" width="28.75" customWidth="1"/>
  </cols>
  <sheetData>
    <row r="28" spans="10:15">
      <c r="J28" s="4"/>
      <c r="K28" s="5" t="s">
        <v>5</v>
      </c>
      <c r="L28" s="5" t="s">
        <v>6</v>
      </c>
      <c r="M28" s="5" t="s">
        <v>7</v>
      </c>
      <c r="N28" s="5" t="s">
        <v>8</v>
      </c>
      <c r="O28" s="9" t="s">
        <v>9</v>
      </c>
    </row>
    <row r="29" spans="10:15">
      <c r="J29" s="5" t="s">
        <v>10</v>
      </c>
      <c r="K29" s="4" t="s">
        <v>11</v>
      </c>
      <c r="L29" s="4" t="s">
        <v>12</v>
      </c>
      <c r="M29" s="4" t="s">
        <v>13</v>
      </c>
      <c r="N29" s="4" t="s">
        <v>14</v>
      </c>
      <c r="O29" s="6" t="s">
        <v>15</v>
      </c>
    </row>
    <row r="30" spans="10:15">
      <c r="N30" s="245" t="s">
        <v>23</v>
      </c>
      <c r="O30" s="246">
        <v>0.1</v>
      </c>
    </row>
    <row r="31" spans="10:15">
      <c r="J31" s="5" t="s">
        <v>16</v>
      </c>
      <c r="K31" s="4" t="s">
        <v>17</v>
      </c>
      <c r="L31" s="4" t="s">
        <v>19</v>
      </c>
      <c r="M31" s="4" t="s">
        <v>21</v>
      </c>
      <c r="N31" s="245"/>
      <c r="O31" s="246"/>
    </row>
    <row r="32" spans="10:15">
      <c r="J32" s="5"/>
      <c r="K32" s="4" t="s">
        <v>18</v>
      </c>
      <c r="L32" s="4" t="s">
        <v>20</v>
      </c>
      <c r="M32" s="4" t="s">
        <v>22</v>
      </c>
      <c r="N32" s="245"/>
      <c r="O32" s="246"/>
    </row>
    <row r="33" spans="10:15">
      <c r="J33" s="5"/>
      <c r="K33" s="4"/>
      <c r="L33" s="4"/>
      <c r="M33" s="4"/>
      <c r="N33" s="4"/>
      <c r="O33" s="7"/>
    </row>
    <row r="34" spans="10:15">
      <c r="J34" s="5" t="s">
        <v>16</v>
      </c>
      <c r="K34" s="4" t="s">
        <v>18</v>
      </c>
      <c r="L34" s="4" t="s">
        <v>20</v>
      </c>
      <c r="M34" s="4" t="s">
        <v>24</v>
      </c>
      <c r="N34" s="4" t="s">
        <v>25</v>
      </c>
      <c r="O34" s="7">
        <v>0.15</v>
      </c>
    </row>
    <row r="35" spans="10:15">
      <c r="O35" s="8"/>
    </row>
  </sheetData>
  <mergeCells count="2">
    <mergeCell ref="N30:N32"/>
    <mergeCell ref="O30:O3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PRESUPUESTO PROGRAMA PEF</vt:lpstr>
      <vt:lpstr>CONTROL DE DEUDAS </vt:lpstr>
      <vt:lpstr>DATOS</vt:lpstr>
      <vt:lpstr>RENTA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fmiranda@bp.fi.cr</dc:creator>
  <cp:lastModifiedBy>Wilberth Espinoza Madriz</cp:lastModifiedBy>
  <dcterms:created xsi:type="dcterms:W3CDTF">2016-01-22T17:30:00Z</dcterms:created>
  <dcterms:modified xsi:type="dcterms:W3CDTF">2021-08-25T20:10:56Z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fd96896-159d-4b37-8060-16b391fddc14_Enabled">
    <vt:lpwstr>True</vt:lpwstr>
  </property>
  <property fmtid="{D5CDD505-2E9C-101B-9397-08002B2CF9AE}" pid="3" name="MSIP_Label_3fd96896-159d-4b37-8060-16b391fddc14_SiteId">
    <vt:lpwstr>6e852f85-8b27-4c6b-8ee2-181db2a7f482</vt:lpwstr>
  </property>
  <property fmtid="{D5CDD505-2E9C-101B-9397-08002B2CF9AE}" pid="4" name="MSIP_Label_3fd96896-159d-4b37-8060-16b391fddc14_Owner">
    <vt:lpwstr>Wespinoza@bp.fi.cr</vt:lpwstr>
  </property>
  <property fmtid="{D5CDD505-2E9C-101B-9397-08002B2CF9AE}" pid="5" name="MSIP_Label_3fd96896-159d-4b37-8060-16b391fddc14_SetDate">
    <vt:lpwstr>2020-07-03T17:21:58.0221394Z</vt:lpwstr>
  </property>
  <property fmtid="{D5CDD505-2E9C-101B-9397-08002B2CF9AE}" pid="6" name="MSIP_Label_3fd96896-159d-4b37-8060-16b391fddc14_Name">
    <vt:lpwstr>Público</vt:lpwstr>
  </property>
  <property fmtid="{D5CDD505-2E9C-101B-9397-08002B2CF9AE}" pid="7" name="MSIP_Label_3fd96896-159d-4b37-8060-16b391fddc14_Application">
    <vt:lpwstr>Microsoft Azure Information Protection</vt:lpwstr>
  </property>
  <property fmtid="{D5CDD505-2E9C-101B-9397-08002B2CF9AE}" pid="8" name="MSIP_Label_3fd96896-159d-4b37-8060-16b391fddc14_ActionId">
    <vt:lpwstr>6f9b6b7c-847f-4516-a432-bad865b38b1b</vt:lpwstr>
  </property>
  <property fmtid="{D5CDD505-2E9C-101B-9397-08002B2CF9AE}" pid="9" name="MSIP_Label_3fd96896-159d-4b37-8060-16b391fddc14_Extended_MSFT_Method">
    <vt:lpwstr>Automatic</vt:lpwstr>
  </property>
  <property fmtid="{D5CDD505-2E9C-101B-9397-08002B2CF9AE}" pid="10" name="Sensitivity">
    <vt:lpwstr>Público</vt:lpwstr>
  </property>
</Properties>
</file>